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codeName="ЭтаКнига" defaultThemeVersion="124226"/>
  <bookViews>
    <workbookView xWindow="90" yWindow="75" windowWidth="19440" windowHeight="11295"/>
  </bookViews>
  <sheets>
    <sheet name="ВВОД" sheetId="7" r:id="rId1"/>
    <sheet name="МО" sheetId="4" state="hidden" r:id="rId2"/>
  </sheets>
  <externalReferences>
    <externalReference r:id="rId3"/>
  </externalReferences>
  <definedNames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_xlnm.Print_Area" localSheetId="0">ВВОД!$E$1:$N$290</definedName>
  </definedNames>
  <calcPr calcId="145621"/>
</workbook>
</file>

<file path=xl/calcChain.xml><?xml version="1.0" encoding="utf-8"?>
<calcChain xmlns="http://schemas.openxmlformats.org/spreadsheetml/2006/main">
  <c r="H41" i="7" l="1"/>
  <c r="G41" i="7"/>
  <c r="H33" i="7"/>
  <c r="G33" i="7"/>
  <c r="H31" i="7"/>
  <c r="G31" i="7"/>
  <c r="H27" i="7"/>
  <c r="G27" i="7"/>
  <c r="H25" i="7"/>
  <c r="G25" i="7"/>
  <c r="M280" i="7" l="1"/>
  <c r="M278" i="7"/>
  <c r="M275" i="7"/>
  <c r="M272" i="7"/>
  <c r="M270" i="7"/>
  <c r="M268" i="7"/>
  <c r="M265" i="7"/>
  <c r="M263" i="7"/>
  <c r="M261" i="7"/>
  <c r="M259" i="7"/>
  <c r="M256" i="7"/>
  <c r="M254" i="7"/>
  <c r="M252" i="7"/>
  <c r="M250" i="7"/>
  <c r="M247" i="7"/>
  <c r="M245" i="7"/>
  <c r="M243" i="7"/>
  <c r="M241" i="7"/>
  <c r="M238" i="7"/>
  <c r="M236" i="7"/>
  <c r="M234" i="7"/>
  <c r="M232" i="7"/>
  <c r="M229" i="7"/>
  <c r="M228" i="7"/>
  <c r="M227" i="7"/>
  <c r="M222" i="7"/>
  <c r="M220" i="7"/>
  <c r="M218" i="7"/>
  <c r="M215" i="7"/>
  <c r="M213" i="7"/>
  <c r="M211" i="7"/>
  <c r="M209" i="7"/>
  <c r="M206" i="7"/>
  <c r="M204" i="7"/>
  <c r="M202" i="7"/>
  <c r="M200" i="7"/>
  <c r="M197" i="7"/>
  <c r="M195" i="7"/>
  <c r="M193" i="7"/>
  <c r="M191" i="7"/>
  <c r="M188" i="7"/>
  <c r="M186" i="7"/>
  <c r="M184" i="7"/>
  <c r="M182" i="7"/>
  <c r="M179" i="7"/>
  <c r="M177" i="7"/>
  <c r="M175" i="7"/>
  <c r="M173" i="7"/>
  <c r="M170" i="7"/>
  <c r="M168" i="7"/>
  <c r="M166" i="7"/>
  <c r="M164" i="7"/>
  <c r="M161" i="7"/>
  <c r="M159" i="7"/>
  <c r="M157" i="7"/>
  <c r="M155" i="7"/>
  <c r="M152" i="7"/>
  <c r="N150" i="7"/>
  <c r="M150" i="7"/>
  <c r="M149" i="7"/>
  <c r="N144" i="7"/>
  <c r="M144" i="7"/>
  <c r="C2" i="7"/>
  <c r="C5" i="7" l="1"/>
  <c r="C4" i="7"/>
  <c r="B279" i="7" l="1"/>
  <c r="B275" i="7"/>
  <c r="B278" i="7"/>
  <c r="B116" i="7"/>
  <c r="B277" i="7"/>
  <c r="B280" i="7"/>
  <c r="B276" i="7"/>
  <c r="B271" i="7"/>
  <c r="B270" i="7"/>
  <c r="B260" i="7"/>
  <c r="B257" i="7"/>
  <c r="B255" i="7"/>
  <c r="B254" i="7"/>
  <c r="B244" i="7"/>
  <c r="B243" i="7"/>
  <c r="B233" i="7"/>
  <c r="B232" i="7"/>
  <c r="B229" i="7"/>
  <c r="B127" i="7"/>
  <c r="B126" i="7"/>
  <c r="B125" i="7"/>
  <c r="B216" i="7"/>
  <c r="B214" i="7"/>
  <c r="B213" i="7"/>
  <c r="B203" i="7"/>
  <c r="B202" i="7"/>
  <c r="B192" i="7"/>
  <c r="B191" i="7"/>
  <c r="B188" i="7"/>
  <c r="B180" i="7"/>
  <c r="B178" i="7"/>
  <c r="B177" i="7"/>
  <c r="B167" i="7"/>
  <c r="B166" i="7"/>
  <c r="B133" i="7"/>
  <c r="B129" i="7"/>
  <c r="B131" i="7"/>
  <c r="B273" i="7"/>
  <c r="B272" i="7"/>
  <c r="B262" i="7"/>
  <c r="B261" i="7"/>
  <c r="B259" i="7"/>
  <c r="B256" i="7"/>
  <c r="B248" i="7"/>
  <c r="B246" i="7"/>
  <c r="B245" i="7"/>
  <c r="B235" i="7"/>
  <c r="B234" i="7"/>
  <c r="B219" i="7"/>
  <c r="B218" i="7"/>
  <c r="B215" i="7"/>
  <c r="B207" i="7"/>
  <c r="B205" i="7"/>
  <c r="B204" i="7"/>
  <c r="B194" i="7"/>
  <c r="B193" i="7"/>
  <c r="B183" i="7"/>
  <c r="B182" i="7"/>
  <c r="B130" i="7"/>
  <c r="B266" i="7"/>
  <c r="B264" i="7"/>
  <c r="B263" i="7"/>
  <c r="B251" i="7"/>
  <c r="B250" i="7"/>
  <c r="B247" i="7"/>
  <c r="B239" i="7"/>
  <c r="B237" i="7"/>
  <c r="B236" i="7"/>
  <c r="B221" i="7"/>
  <c r="B220" i="7"/>
  <c r="B210" i="7"/>
  <c r="B209" i="7"/>
  <c r="B206" i="7"/>
  <c r="B198" i="7"/>
  <c r="B196" i="7"/>
  <c r="B195" i="7"/>
  <c r="B269" i="7"/>
  <c r="B268" i="7"/>
  <c r="B265" i="7"/>
  <c r="B253" i="7"/>
  <c r="B252" i="7"/>
  <c r="B242" i="7"/>
  <c r="B241" i="7"/>
  <c r="B238" i="7"/>
  <c r="B230" i="7"/>
  <c r="B226" i="7"/>
  <c r="B223" i="7"/>
  <c r="B222" i="7"/>
  <c r="B212" i="7"/>
  <c r="B211" i="7"/>
  <c r="B201" i="7"/>
  <c r="B200" i="7"/>
  <c r="B197" i="7"/>
  <c r="B189" i="7"/>
  <c r="B187" i="7"/>
  <c r="B186" i="7"/>
  <c r="B176" i="7"/>
  <c r="B175" i="7"/>
  <c r="B165" i="7"/>
  <c r="B164" i="7"/>
  <c r="B161" i="7"/>
  <c r="B162" i="7"/>
  <c r="B157" i="7"/>
  <c r="B123" i="7"/>
  <c r="B122" i="7"/>
  <c r="B121" i="7"/>
  <c r="B142" i="7"/>
  <c r="B107" i="7"/>
  <c r="B106" i="7"/>
  <c r="B87" i="7"/>
  <c r="B86" i="7"/>
  <c r="B85" i="7"/>
  <c r="B84" i="7"/>
  <c r="B83" i="7"/>
  <c r="B76" i="7"/>
  <c r="B185" i="7"/>
  <c r="B179" i="7"/>
  <c r="B171" i="7"/>
  <c r="B168" i="7"/>
  <c r="B159" i="7"/>
  <c r="B118" i="7"/>
  <c r="B117" i="7"/>
  <c r="B105" i="7"/>
  <c r="B104" i="7"/>
  <c r="B103" i="7"/>
  <c r="B102" i="7"/>
  <c r="B75" i="7"/>
  <c r="B74" i="7"/>
  <c r="B41" i="7"/>
  <c r="B184" i="7"/>
  <c r="B174" i="7"/>
  <c r="B173" i="7"/>
  <c r="B170" i="7"/>
  <c r="B158" i="7"/>
  <c r="B153" i="7"/>
  <c r="B101" i="7"/>
  <c r="B100" i="7"/>
  <c r="B99" i="7"/>
  <c r="B98" i="7"/>
  <c r="B97" i="7"/>
  <c r="B96" i="7"/>
  <c r="B95" i="7"/>
  <c r="B94" i="7"/>
  <c r="B93" i="7"/>
  <c r="B92" i="7"/>
  <c r="B91" i="7"/>
  <c r="B90" i="7"/>
  <c r="B73" i="7"/>
  <c r="B72" i="7"/>
  <c r="B71" i="7"/>
  <c r="B70" i="7"/>
  <c r="B69" i="7"/>
  <c r="B68" i="7"/>
  <c r="B67" i="7"/>
  <c r="B66" i="7"/>
  <c r="B65" i="7"/>
  <c r="B64" i="7"/>
  <c r="B63" i="7"/>
  <c r="B62" i="7"/>
  <c r="B61" i="7"/>
  <c r="B60" i="7"/>
  <c r="B59" i="7"/>
  <c r="B58" i="7"/>
  <c r="B57" i="7"/>
  <c r="B56" i="7"/>
  <c r="B35" i="7"/>
  <c r="B34" i="7"/>
  <c r="B33" i="7"/>
  <c r="B32" i="7"/>
  <c r="B169" i="7"/>
  <c r="B160" i="7"/>
  <c r="B156" i="7"/>
  <c r="B155" i="7"/>
  <c r="B152" i="7"/>
  <c r="B148" i="7"/>
  <c r="B108" i="7"/>
  <c r="B89" i="7"/>
  <c r="B88" i="7"/>
  <c r="B55" i="7"/>
  <c r="B54" i="7"/>
  <c r="B53" i="7"/>
  <c r="B52" i="7"/>
  <c r="B51" i="7"/>
  <c r="B39" i="7"/>
  <c r="B36" i="7"/>
  <c r="B23" i="7"/>
  <c r="B22" i="7"/>
  <c r="B21" i="7"/>
  <c r="B20" i="7"/>
  <c r="B19" i="7"/>
  <c r="B37" i="7"/>
  <c r="B44" i="7"/>
  <c r="B40" i="7"/>
  <c r="B43" i="7"/>
  <c r="B42" i="7"/>
  <c r="B38" i="7"/>
  <c r="B31" i="7"/>
  <c r="B30" i="7"/>
  <c r="B29" i="7"/>
  <c r="B28" i="7"/>
  <c r="B27" i="7"/>
  <c r="B26" i="7"/>
  <c r="B25" i="7"/>
  <c r="B24" i="7"/>
  <c r="G148" i="7" l="1"/>
  <c r="G28" i="7"/>
  <c r="J228" i="7"/>
  <c r="K228" i="7"/>
  <c r="G38" i="7"/>
  <c r="H229" i="7"/>
  <c r="I73" i="7"/>
  <c r="J73" i="7"/>
  <c r="K73" i="7"/>
  <c r="G143" i="7"/>
  <c r="G29" i="7"/>
  <c r="G32" i="7"/>
  <c r="J227" i="7"/>
  <c r="G227" i="7"/>
  <c r="L227" i="7"/>
  <c r="I227" i="7"/>
  <c r="G71" i="7"/>
  <c r="H71" i="7"/>
  <c r="H247" i="7"/>
  <c r="J149" i="7"/>
  <c r="H149" i="7"/>
  <c r="L149" i="7"/>
  <c r="G149" i="7"/>
  <c r="I149" i="7"/>
  <c r="K149" i="7"/>
  <c r="K144" i="7"/>
  <c r="G144" i="7"/>
  <c r="I144" i="7"/>
  <c r="L144" i="7"/>
  <c r="H144" i="7"/>
  <c r="J144" i="7"/>
  <c r="H227" i="7"/>
  <c r="K227" i="7"/>
  <c r="G26" i="7"/>
  <c r="G30" i="7"/>
  <c r="H238" i="7"/>
  <c r="G37" i="7"/>
  <c r="I238" i="7"/>
  <c r="H147" i="7"/>
  <c r="K150" i="7"/>
  <c r="H150" i="7"/>
  <c r="J150" i="7"/>
  <c r="L150" i="7"/>
  <c r="I150" i="7"/>
  <c r="G142" i="7"/>
  <c r="G42" i="7"/>
  <c r="G34" i="7"/>
  <c r="H225" i="7"/>
  <c r="G225" i="7"/>
  <c r="G228" i="7"/>
  <c r="I228" i="7"/>
  <c r="H228" i="7"/>
  <c r="M20" i="7"/>
  <c r="J155" i="7"/>
  <c r="G72" i="7"/>
  <c r="H73" i="7"/>
  <c r="L73" i="7"/>
  <c r="I143" i="7"/>
  <c r="H143" i="7"/>
  <c r="H29" i="7"/>
  <c r="I247" i="7" l="1"/>
  <c r="I229" i="7"/>
  <c r="H155" i="7"/>
  <c r="G238" i="7"/>
  <c r="N238" i="7" s="1"/>
  <c r="G247" i="7"/>
  <c r="G229" i="7"/>
  <c r="I155" i="7"/>
  <c r="L228" i="7"/>
  <c r="G150" i="7"/>
  <c r="G155" i="7"/>
  <c r="N20" i="7"/>
  <c r="L20" i="7"/>
  <c r="G162" i="7"/>
  <c r="G153" i="7"/>
  <c r="G266" i="7"/>
  <c r="G198" i="7"/>
  <c r="G216" i="7"/>
  <c r="G257" i="7"/>
  <c r="J129" i="7"/>
  <c r="H133" i="7"/>
  <c r="H280" i="7" s="1"/>
  <c r="L133" i="7"/>
  <c r="L280" i="7" s="1"/>
  <c r="J130" i="7"/>
  <c r="J275" i="7" s="1"/>
  <c r="K129" i="7"/>
  <c r="L129" i="7"/>
  <c r="L278" i="7" s="1"/>
  <c r="J133" i="7"/>
  <c r="J280" i="7" s="1"/>
  <c r="G130" i="7"/>
  <c r="G275" i="7" s="1"/>
  <c r="N275" i="7" s="1"/>
  <c r="G141" i="7"/>
  <c r="G239" i="7"/>
  <c r="I130" i="7"/>
  <c r="I275" i="7" s="1"/>
  <c r="G207" i="7"/>
  <c r="I129" i="7"/>
  <c r="I278" i="7" s="1"/>
  <c r="G131" i="7"/>
  <c r="G276" i="7" s="1"/>
  <c r="G133" i="7"/>
  <c r="N133" i="7" s="1"/>
  <c r="L130" i="7"/>
  <c r="L275" i="7" s="1"/>
  <c r="G180" i="7"/>
  <c r="H141" i="7"/>
  <c r="G129" i="7"/>
  <c r="G278" i="7" s="1"/>
  <c r="H129" i="7"/>
  <c r="H278" i="7" s="1"/>
  <c r="G248" i="7"/>
  <c r="I133" i="7"/>
  <c r="I280" i="7" s="1"/>
  <c r="K133" i="7"/>
  <c r="K280" i="7" s="1"/>
  <c r="G230" i="7"/>
  <c r="K130" i="7"/>
  <c r="K275" i="7" s="1"/>
  <c r="H130" i="7"/>
  <c r="H275" i="7" s="1"/>
  <c r="G189" i="7"/>
  <c r="I156" i="7"/>
  <c r="H156" i="7"/>
  <c r="J156" i="7"/>
  <c r="J121" i="7"/>
  <c r="J125" i="7"/>
  <c r="K125" i="7" s="1"/>
  <c r="L125" i="7" s="1"/>
  <c r="M125" i="7" s="1"/>
  <c r="H226" i="7"/>
  <c r="J247" i="7"/>
  <c r="I225" i="7"/>
  <c r="I226" i="7" s="1"/>
  <c r="G147" i="7"/>
  <c r="H148" i="7" s="1"/>
  <c r="I147" i="7"/>
  <c r="K108" i="7"/>
  <c r="J272" i="7"/>
  <c r="L70" i="7"/>
  <c r="K243" i="7"/>
  <c r="M70" i="7"/>
  <c r="L243" i="7"/>
  <c r="M244" i="7" s="1"/>
  <c r="H32" i="7"/>
  <c r="N32" i="7"/>
  <c r="G209" i="7"/>
  <c r="J106" i="7"/>
  <c r="I263" i="7"/>
  <c r="L68" i="7"/>
  <c r="K234" i="7"/>
  <c r="M68" i="7"/>
  <c r="L234" i="7"/>
  <c r="M235" i="7" s="1"/>
  <c r="L30" i="7"/>
  <c r="K200" i="7"/>
  <c r="K30" i="7"/>
  <c r="J200" i="7"/>
  <c r="L74" i="7"/>
  <c r="K261" i="7"/>
  <c r="M74" i="7"/>
  <c r="L261" i="7"/>
  <c r="M262" i="7" s="1"/>
  <c r="K36" i="7"/>
  <c r="J229" i="7"/>
  <c r="J232" i="7"/>
  <c r="L36" i="7"/>
  <c r="K232" i="7"/>
  <c r="K229" i="7"/>
  <c r="J20" i="7"/>
  <c r="K100" i="7"/>
  <c r="J236" i="7"/>
  <c r="L197" i="7"/>
  <c r="M198" i="7" s="1"/>
  <c r="H24" i="7"/>
  <c r="N24" i="7"/>
  <c r="G173" i="7"/>
  <c r="G206" i="7"/>
  <c r="H63" i="7"/>
  <c r="H206" i="7" s="1"/>
  <c r="J42" i="7"/>
  <c r="I256" i="7"/>
  <c r="I259" i="7"/>
  <c r="K26" i="7"/>
  <c r="J182" i="7"/>
  <c r="L26" i="7"/>
  <c r="K182" i="7"/>
  <c r="K104" i="7"/>
  <c r="J254" i="7"/>
  <c r="L215" i="7"/>
  <c r="M216" i="7" s="1"/>
  <c r="K28" i="7"/>
  <c r="J191" i="7"/>
  <c r="L28" i="7"/>
  <c r="K191" i="7"/>
  <c r="J98" i="7"/>
  <c r="I222" i="7"/>
  <c r="J76" i="7"/>
  <c r="I270" i="7"/>
  <c r="I76" i="7"/>
  <c r="H270" i="7"/>
  <c r="G59" i="7"/>
  <c r="H59" i="7"/>
  <c r="H38" i="7"/>
  <c r="N38" i="7"/>
  <c r="G241" i="7"/>
  <c r="H22" i="7"/>
  <c r="N22" i="7"/>
  <c r="G164" i="7"/>
  <c r="K96" i="7"/>
  <c r="J213" i="7"/>
  <c r="G57" i="7"/>
  <c r="H40" i="7"/>
  <c r="N40" i="7"/>
  <c r="G250" i="7"/>
  <c r="M94" i="7"/>
  <c r="L204" i="7"/>
  <c r="M205" i="7" s="1"/>
  <c r="H94" i="7"/>
  <c r="N94" i="7"/>
  <c r="G204" i="7"/>
  <c r="N72" i="7"/>
  <c r="H72" i="7"/>
  <c r="G252" i="7"/>
  <c r="I72" i="7"/>
  <c r="H252" i="7"/>
  <c r="H34" i="7"/>
  <c r="N34" i="7"/>
  <c r="G218" i="7"/>
  <c r="H44" i="7"/>
  <c r="N44" i="7"/>
  <c r="G265" i="7"/>
  <c r="G268" i="7"/>
  <c r="L100" i="7"/>
  <c r="K236" i="7"/>
  <c r="M100" i="7"/>
  <c r="L236" i="7"/>
  <c r="M237" i="7" s="1"/>
  <c r="J197" i="7"/>
  <c r="J24" i="7"/>
  <c r="I173" i="7"/>
  <c r="H245" i="7"/>
  <c r="I102" i="7"/>
  <c r="L245" i="7"/>
  <c r="M246" i="7" s="1"/>
  <c r="M102" i="7"/>
  <c r="I206" i="7"/>
  <c r="L42" i="7"/>
  <c r="K256" i="7"/>
  <c r="K259" i="7"/>
  <c r="K42" i="7"/>
  <c r="J259" i="7"/>
  <c r="J256" i="7"/>
  <c r="M26" i="7"/>
  <c r="L182" i="7"/>
  <c r="M183" i="7" s="1"/>
  <c r="L104" i="7"/>
  <c r="K254" i="7"/>
  <c r="M104" i="7"/>
  <c r="L254" i="7"/>
  <c r="M255" i="7" s="1"/>
  <c r="J215" i="7"/>
  <c r="M28" i="7"/>
  <c r="L191" i="7"/>
  <c r="M192" i="7" s="1"/>
  <c r="L161" i="7"/>
  <c r="M162" i="7" s="1"/>
  <c r="M98" i="7"/>
  <c r="L222" i="7"/>
  <c r="M223" i="7" s="1"/>
  <c r="N76" i="7"/>
  <c r="H76" i="7"/>
  <c r="G270" i="7"/>
  <c r="I38" i="7"/>
  <c r="H241" i="7"/>
  <c r="J22" i="7"/>
  <c r="I164" i="7"/>
  <c r="L96" i="7"/>
  <c r="K213" i="7"/>
  <c r="M96" i="7"/>
  <c r="L213" i="7"/>
  <c r="M214" i="7" s="1"/>
  <c r="H57" i="7"/>
  <c r="H179" i="7" s="1"/>
  <c r="J40" i="7"/>
  <c r="I250" i="7"/>
  <c r="K72" i="7"/>
  <c r="J252" i="7"/>
  <c r="J72" i="7"/>
  <c r="I252" i="7"/>
  <c r="J34" i="7"/>
  <c r="I218" i="7"/>
  <c r="J44" i="7"/>
  <c r="I265" i="7"/>
  <c r="I268" i="7"/>
  <c r="G60" i="7"/>
  <c r="L108" i="7"/>
  <c r="K272" i="7"/>
  <c r="M30" i="7"/>
  <c r="L200" i="7"/>
  <c r="M201" i="7" s="1"/>
  <c r="K74" i="7"/>
  <c r="J261" i="7"/>
  <c r="K262" i="7" s="1"/>
  <c r="M36" i="7"/>
  <c r="L232" i="7"/>
  <c r="M233" i="7" s="1"/>
  <c r="L229" i="7"/>
  <c r="M230" i="7" s="1"/>
  <c r="K155" i="7"/>
  <c r="K156" i="7" s="1"/>
  <c r="J108" i="7"/>
  <c r="I272" i="7"/>
  <c r="N70" i="7"/>
  <c r="H70" i="7"/>
  <c r="G243" i="7"/>
  <c r="I70" i="7"/>
  <c r="H243" i="7"/>
  <c r="I32" i="7"/>
  <c r="H209" i="7"/>
  <c r="K32" i="7"/>
  <c r="J209" i="7"/>
  <c r="I106" i="7"/>
  <c r="H263" i="7"/>
  <c r="K106" i="7"/>
  <c r="J263" i="7"/>
  <c r="N68" i="7"/>
  <c r="H68" i="7"/>
  <c r="G234" i="7"/>
  <c r="I68" i="7"/>
  <c r="H234" i="7"/>
  <c r="H30" i="7"/>
  <c r="N30" i="7"/>
  <c r="G200" i="7"/>
  <c r="N74" i="7"/>
  <c r="H74" i="7"/>
  <c r="G261" i="7"/>
  <c r="I74" i="7"/>
  <c r="H261" i="7"/>
  <c r="H36" i="7"/>
  <c r="N36" i="7"/>
  <c r="G232" i="7"/>
  <c r="H20" i="7"/>
  <c r="I20" i="7"/>
  <c r="G66" i="7"/>
  <c r="J100" i="7"/>
  <c r="I236" i="7"/>
  <c r="G197" i="7"/>
  <c r="H197" i="7"/>
  <c r="I24" i="7"/>
  <c r="H173" i="7"/>
  <c r="K24" i="7"/>
  <c r="J173" i="7"/>
  <c r="J102" i="7"/>
  <c r="I245" i="7"/>
  <c r="K102" i="7"/>
  <c r="J245" i="7"/>
  <c r="L206" i="7"/>
  <c r="M207" i="7" s="1"/>
  <c r="K206" i="7"/>
  <c r="M42" i="7"/>
  <c r="L256" i="7"/>
  <c r="M257" i="7" s="1"/>
  <c r="L259" i="7"/>
  <c r="M260" i="7" s="1"/>
  <c r="H26" i="7"/>
  <c r="N26" i="7"/>
  <c r="G182" i="7"/>
  <c r="J104" i="7"/>
  <c r="I254" i="7"/>
  <c r="G65" i="7"/>
  <c r="G215" i="7" s="1"/>
  <c r="H65" i="7"/>
  <c r="H215" i="7" s="1"/>
  <c r="H28" i="7"/>
  <c r="N28" i="7"/>
  <c r="G191" i="7"/>
  <c r="I161" i="7"/>
  <c r="I98" i="7"/>
  <c r="H222" i="7"/>
  <c r="K98" i="7"/>
  <c r="J222" i="7"/>
  <c r="M76" i="7"/>
  <c r="L270" i="7"/>
  <c r="M271" i="7" s="1"/>
  <c r="L76" i="7"/>
  <c r="K270" i="7"/>
  <c r="L38" i="7"/>
  <c r="K241" i="7"/>
  <c r="K238" i="7"/>
  <c r="K38" i="7"/>
  <c r="J241" i="7"/>
  <c r="J238" i="7"/>
  <c r="I22" i="7"/>
  <c r="H164" i="7"/>
  <c r="K22" i="7"/>
  <c r="J164" i="7"/>
  <c r="J96" i="7"/>
  <c r="I213" i="7"/>
  <c r="G58" i="7"/>
  <c r="I40" i="7"/>
  <c r="H250" i="7"/>
  <c r="K40" i="7"/>
  <c r="J250" i="7"/>
  <c r="I94" i="7"/>
  <c r="H204" i="7"/>
  <c r="K94" i="7"/>
  <c r="J204" i="7"/>
  <c r="M72" i="7"/>
  <c r="L252" i="7"/>
  <c r="M253" i="7" s="1"/>
  <c r="L72" i="7"/>
  <c r="K252" i="7"/>
  <c r="I34" i="7"/>
  <c r="H218" i="7"/>
  <c r="K34" i="7"/>
  <c r="J218" i="7"/>
  <c r="J248" i="7"/>
  <c r="I44" i="7"/>
  <c r="H265" i="7"/>
  <c r="H268" i="7"/>
  <c r="K44" i="7"/>
  <c r="J268" i="7"/>
  <c r="J265" i="7"/>
  <c r="M108" i="7"/>
  <c r="L272" i="7"/>
  <c r="M273" i="7" s="1"/>
  <c r="K70" i="7"/>
  <c r="J243" i="7"/>
  <c r="J32" i="7"/>
  <c r="I209" i="7"/>
  <c r="J210" i="7" s="1"/>
  <c r="M106" i="7"/>
  <c r="L263" i="7"/>
  <c r="M264" i="7" s="1"/>
  <c r="K68" i="7"/>
  <c r="J234" i="7"/>
  <c r="L155" i="7"/>
  <c r="M156" i="7" s="1"/>
  <c r="H108" i="7"/>
  <c r="N108" i="7"/>
  <c r="G272" i="7"/>
  <c r="I108" i="7"/>
  <c r="H272" i="7"/>
  <c r="J70" i="7"/>
  <c r="I243" i="7"/>
  <c r="L32" i="7"/>
  <c r="K209" i="7"/>
  <c r="L210" i="7" s="1"/>
  <c r="M32" i="7"/>
  <c r="L209" i="7"/>
  <c r="M210" i="7" s="1"/>
  <c r="N106" i="7"/>
  <c r="H106" i="7"/>
  <c r="G263" i="7"/>
  <c r="L106" i="7"/>
  <c r="K263" i="7"/>
  <c r="J68" i="7"/>
  <c r="I234" i="7"/>
  <c r="G152" i="7"/>
  <c r="J30" i="7"/>
  <c r="I200" i="7"/>
  <c r="J201" i="7" s="1"/>
  <c r="I30" i="7"/>
  <c r="H200" i="7"/>
  <c r="I201" i="7" s="1"/>
  <c r="J74" i="7"/>
  <c r="I261" i="7"/>
  <c r="I36" i="7"/>
  <c r="H232" i="7"/>
  <c r="J36" i="7"/>
  <c r="I232" i="7"/>
  <c r="J233" i="7" s="1"/>
  <c r="K20" i="7"/>
  <c r="G88" i="7"/>
  <c r="N100" i="7"/>
  <c r="H100" i="7"/>
  <c r="G236" i="7"/>
  <c r="I100" i="7"/>
  <c r="H236" i="7"/>
  <c r="I197" i="7"/>
  <c r="L24" i="7"/>
  <c r="K173" i="7"/>
  <c r="M24" i="7"/>
  <c r="L173" i="7"/>
  <c r="M174" i="7" s="1"/>
  <c r="N102" i="7"/>
  <c r="H102" i="7"/>
  <c r="G245" i="7"/>
  <c r="L102" i="7"/>
  <c r="K245" i="7"/>
  <c r="H42" i="7"/>
  <c r="N42" i="7"/>
  <c r="G256" i="7"/>
  <c r="G259" i="7"/>
  <c r="I42" i="7"/>
  <c r="H256" i="7"/>
  <c r="H259" i="7"/>
  <c r="I260" i="7" s="1"/>
  <c r="I26" i="7"/>
  <c r="H182" i="7"/>
  <c r="J26" i="7"/>
  <c r="I182" i="7"/>
  <c r="N104" i="7"/>
  <c r="H104" i="7"/>
  <c r="G254" i="7"/>
  <c r="I104" i="7"/>
  <c r="H254" i="7"/>
  <c r="I215" i="7"/>
  <c r="I28" i="7"/>
  <c r="H191" i="7"/>
  <c r="J28" i="7"/>
  <c r="I191" i="7"/>
  <c r="J192" i="7" s="1"/>
  <c r="G161" i="7"/>
  <c r="H161" i="7"/>
  <c r="N98" i="7"/>
  <c r="H98" i="7"/>
  <c r="G222" i="7"/>
  <c r="L98" i="7"/>
  <c r="K222" i="7"/>
  <c r="K76" i="7"/>
  <c r="J270" i="7"/>
  <c r="J38" i="7"/>
  <c r="I241" i="7"/>
  <c r="M38" i="7"/>
  <c r="L241" i="7"/>
  <c r="M242" i="7" s="1"/>
  <c r="L238" i="7"/>
  <c r="M239" i="7" s="1"/>
  <c r="L22" i="7"/>
  <c r="K164" i="7"/>
  <c r="M22" i="7"/>
  <c r="L164" i="7"/>
  <c r="M165" i="7" s="1"/>
  <c r="N96" i="7"/>
  <c r="H96" i="7"/>
  <c r="G213" i="7"/>
  <c r="I96" i="7"/>
  <c r="H213" i="7"/>
  <c r="I179" i="7"/>
  <c r="L40" i="7"/>
  <c r="K250" i="7"/>
  <c r="K247" i="7"/>
  <c r="M40" i="7"/>
  <c r="L250" i="7"/>
  <c r="M251" i="7" s="1"/>
  <c r="L247" i="7"/>
  <c r="M248" i="7" s="1"/>
  <c r="J94" i="7"/>
  <c r="I204" i="7"/>
  <c r="L94" i="7"/>
  <c r="K204" i="7"/>
  <c r="L34" i="7"/>
  <c r="K218" i="7"/>
  <c r="K215" i="7"/>
  <c r="M34" i="7"/>
  <c r="L218" i="7"/>
  <c r="M219" i="7" s="1"/>
  <c r="L44" i="7"/>
  <c r="K265" i="7"/>
  <c r="K268" i="7"/>
  <c r="M44" i="7"/>
  <c r="L265" i="7"/>
  <c r="M266" i="7" s="1"/>
  <c r="L268" i="7"/>
  <c r="M269" i="7" s="1"/>
  <c r="G90" i="7"/>
  <c r="L264" i="7" l="1"/>
  <c r="I188" i="7"/>
  <c r="G179" i="7"/>
  <c r="N179" i="7" s="1"/>
  <c r="I152" i="7"/>
  <c r="H188" i="7"/>
  <c r="H152" i="7"/>
  <c r="I153" i="7" s="1"/>
  <c r="G188" i="7"/>
  <c r="N188" i="7" s="1"/>
  <c r="N161" i="7"/>
  <c r="N206" i="7"/>
  <c r="K260" i="7"/>
  <c r="L260" i="7"/>
  <c r="J260" i="7"/>
  <c r="L131" i="7"/>
  <c r="L276" i="7" s="1"/>
  <c r="K131" i="7"/>
  <c r="K276" i="7" s="1"/>
  <c r="H142" i="7"/>
  <c r="I198" i="7"/>
  <c r="I248" i="7"/>
  <c r="I141" i="7"/>
  <c r="I142" i="7" s="1"/>
  <c r="I162" i="7"/>
  <c r="I239" i="7"/>
  <c r="I216" i="7"/>
  <c r="H230" i="7"/>
  <c r="H248" i="7"/>
  <c r="I230" i="7"/>
  <c r="I207" i="7"/>
  <c r="H216" i="7"/>
  <c r="I180" i="7"/>
  <c r="H198" i="7"/>
  <c r="H180" i="7"/>
  <c r="N197" i="7"/>
  <c r="J239" i="7"/>
  <c r="H162" i="7"/>
  <c r="N152" i="7"/>
  <c r="J131" i="7"/>
  <c r="J276" i="7" s="1"/>
  <c r="M131" i="7"/>
  <c r="M276" i="7" s="1"/>
  <c r="J278" i="7"/>
  <c r="N215" i="7"/>
  <c r="J198" i="7"/>
  <c r="J183" i="7"/>
  <c r="H207" i="7"/>
  <c r="G280" i="7"/>
  <c r="N280" i="7" s="1"/>
  <c r="H131" i="7"/>
  <c r="H276" i="7" s="1"/>
  <c r="J230" i="7"/>
  <c r="J216" i="7"/>
  <c r="H189" i="7"/>
  <c r="K278" i="7"/>
  <c r="N229" i="7"/>
  <c r="H239" i="7"/>
  <c r="N129" i="7"/>
  <c r="N247" i="7"/>
  <c r="I131" i="7"/>
  <c r="I276" i="7" s="1"/>
  <c r="N130" i="7"/>
  <c r="I266" i="7"/>
  <c r="J242" i="7"/>
  <c r="J161" i="7"/>
  <c r="J162" i="7" s="1"/>
  <c r="K183" i="7"/>
  <c r="I183" i="7"/>
  <c r="L201" i="7"/>
  <c r="H201" i="7"/>
  <c r="K201" i="7"/>
  <c r="L192" i="7"/>
  <c r="K192" i="7"/>
  <c r="H192" i="7"/>
  <c r="I257" i="7"/>
  <c r="I237" i="7"/>
  <c r="J253" i="7"/>
  <c r="K244" i="7"/>
  <c r="H271" i="7"/>
  <c r="K271" i="7"/>
  <c r="J262" i="7"/>
  <c r="L262" i="7"/>
  <c r="H253" i="7"/>
  <c r="I165" i="7"/>
  <c r="I219" i="7"/>
  <c r="H170" i="7"/>
  <c r="I269" i="7"/>
  <c r="I251" i="7"/>
  <c r="K233" i="7"/>
  <c r="L219" i="7"/>
  <c r="J219" i="7"/>
  <c r="H219" i="7"/>
  <c r="K219" i="7"/>
  <c r="H210" i="7"/>
  <c r="H183" i="7"/>
  <c r="I192" i="7"/>
  <c r="I233" i="7"/>
  <c r="L271" i="7"/>
  <c r="L183" i="7"/>
  <c r="I210" i="7"/>
  <c r="I262" i="7"/>
  <c r="I253" i="7"/>
  <c r="K210" i="7"/>
  <c r="K253" i="7"/>
  <c r="L253" i="7"/>
  <c r="H262" i="7"/>
  <c r="J269" i="7"/>
  <c r="I242" i="7"/>
  <c r="H242" i="7"/>
  <c r="L242" i="7"/>
  <c r="K242" i="7"/>
  <c r="H233" i="7"/>
  <c r="L233" i="7"/>
  <c r="L235" i="7"/>
  <c r="K257" i="7"/>
  <c r="J214" i="7"/>
  <c r="L246" i="7"/>
  <c r="H264" i="7"/>
  <c r="J273" i="7"/>
  <c r="L152" i="7"/>
  <c r="M153" i="7" s="1"/>
  <c r="J255" i="7"/>
  <c r="I273" i="7"/>
  <c r="I264" i="7"/>
  <c r="I170" i="7"/>
  <c r="I174" i="7"/>
  <c r="I223" i="7"/>
  <c r="L205" i="7"/>
  <c r="L251" i="7"/>
  <c r="I214" i="7"/>
  <c r="L237" i="7"/>
  <c r="L216" i="7"/>
  <c r="H246" i="7"/>
  <c r="K165" i="7"/>
  <c r="J237" i="7"/>
  <c r="J251" i="7"/>
  <c r="L174" i="7"/>
  <c r="H174" i="7"/>
  <c r="L165" i="7"/>
  <c r="K251" i="7"/>
  <c r="K174" i="7"/>
  <c r="J165" i="7"/>
  <c r="J174" i="7"/>
  <c r="I255" i="7"/>
  <c r="H251" i="7"/>
  <c r="H165" i="7"/>
  <c r="L223" i="7"/>
  <c r="K235" i="7"/>
  <c r="H244" i="7"/>
  <c r="L266" i="7"/>
  <c r="J205" i="7"/>
  <c r="H214" i="7"/>
  <c r="K214" i="7"/>
  <c r="K255" i="7"/>
  <c r="J246" i="7"/>
  <c r="L214" i="7"/>
  <c r="H223" i="7"/>
  <c r="L248" i="7"/>
  <c r="H255" i="7"/>
  <c r="J244" i="7"/>
  <c r="H273" i="7"/>
  <c r="K269" i="7"/>
  <c r="I205" i="7"/>
  <c r="K239" i="7"/>
  <c r="K223" i="7"/>
  <c r="L207" i="7"/>
  <c r="H235" i="7"/>
  <c r="J266" i="7"/>
  <c r="K248" i="7"/>
  <c r="H237" i="7"/>
  <c r="J235" i="7"/>
  <c r="K264" i="7"/>
  <c r="I244" i="7"/>
  <c r="L255" i="7"/>
  <c r="L257" i="7"/>
  <c r="I246" i="7"/>
  <c r="I271" i="7"/>
  <c r="J223" i="7"/>
  <c r="K237" i="7"/>
  <c r="L230" i="7"/>
  <c r="K230" i="7"/>
  <c r="L244" i="7"/>
  <c r="H257" i="7"/>
  <c r="N256" i="7"/>
  <c r="L269" i="7"/>
  <c r="H260" i="7"/>
  <c r="N259" i="7"/>
  <c r="K205" i="7"/>
  <c r="K246" i="7"/>
  <c r="I235" i="7"/>
  <c r="H269" i="7"/>
  <c r="H205" i="7"/>
  <c r="J257" i="7"/>
  <c r="J264" i="7"/>
  <c r="K121" i="7"/>
  <c r="L121" i="7" s="1"/>
  <c r="M121" i="7" s="1"/>
  <c r="J116" i="7"/>
  <c r="J117" i="7" s="1"/>
  <c r="K266" i="7"/>
  <c r="K216" i="7"/>
  <c r="L239" i="7"/>
  <c r="L156" i="7"/>
  <c r="L273" i="7"/>
  <c r="H266" i="7"/>
  <c r="N265" i="7"/>
  <c r="J271" i="7"/>
  <c r="K273" i="7"/>
  <c r="L188" i="7"/>
  <c r="M189" i="7" s="1"/>
  <c r="K161" i="7"/>
  <c r="L162" i="7" s="1"/>
  <c r="J225" i="7"/>
  <c r="J226" i="7" s="1"/>
  <c r="J147" i="7"/>
  <c r="J148" i="7" s="1"/>
  <c r="I148" i="7"/>
  <c r="L170" i="7"/>
  <c r="M171" i="7" s="1"/>
  <c r="J170" i="7"/>
  <c r="G170" i="7"/>
  <c r="K179" i="7"/>
  <c r="K64" i="7"/>
  <c r="J211" i="7"/>
  <c r="L60" i="7"/>
  <c r="K193" i="7"/>
  <c r="I52" i="7"/>
  <c r="H157" i="7"/>
  <c r="L88" i="7"/>
  <c r="K177" i="7"/>
  <c r="L178" i="7" s="1"/>
  <c r="K54" i="7"/>
  <c r="J166" i="7"/>
  <c r="L62" i="7"/>
  <c r="K202" i="7"/>
  <c r="L52" i="7"/>
  <c r="K157" i="7"/>
  <c r="K152" i="7"/>
  <c r="L153" i="7" s="1"/>
  <c r="I88" i="7"/>
  <c r="H177" i="7"/>
  <c r="I178" i="7" s="1"/>
  <c r="I54" i="7"/>
  <c r="H166" i="7"/>
  <c r="I92" i="7"/>
  <c r="H195" i="7"/>
  <c r="N86" i="7"/>
  <c r="H86" i="7"/>
  <c r="G168" i="7"/>
  <c r="L90" i="7"/>
  <c r="K186" i="7"/>
  <c r="I90" i="7"/>
  <c r="H186" i="7"/>
  <c r="N84" i="7"/>
  <c r="H84" i="7"/>
  <c r="G159" i="7"/>
  <c r="I66" i="7"/>
  <c r="H220" i="7"/>
  <c r="N62" i="7"/>
  <c r="H62" i="7"/>
  <c r="G202" i="7"/>
  <c r="J206" i="7"/>
  <c r="M56" i="7"/>
  <c r="L175" i="7"/>
  <c r="M176" i="7" s="1"/>
  <c r="K58" i="7"/>
  <c r="J184" i="7"/>
  <c r="K66" i="7"/>
  <c r="J220" i="7"/>
  <c r="N58" i="7"/>
  <c r="H58" i="7"/>
  <c r="G184" i="7"/>
  <c r="N60" i="7"/>
  <c r="H60" i="7"/>
  <c r="G193" i="7"/>
  <c r="L66" i="7"/>
  <c r="K220" i="7"/>
  <c r="I64" i="7"/>
  <c r="H211" i="7"/>
  <c r="J86" i="7"/>
  <c r="I168" i="7"/>
  <c r="M90" i="7"/>
  <c r="L186" i="7"/>
  <c r="M187" i="7" s="1"/>
  <c r="L56" i="7"/>
  <c r="K175" i="7"/>
  <c r="L176" i="7" s="1"/>
  <c r="M58" i="7"/>
  <c r="L184" i="7"/>
  <c r="M185" i="7" s="1"/>
  <c r="L64" i="7"/>
  <c r="K211" i="7"/>
  <c r="L92" i="7"/>
  <c r="K195" i="7"/>
  <c r="K88" i="7"/>
  <c r="J177" i="7"/>
  <c r="K178" i="7" s="1"/>
  <c r="L84" i="7"/>
  <c r="K159" i="7"/>
  <c r="K188" i="7"/>
  <c r="K86" i="7"/>
  <c r="J168" i="7"/>
  <c r="H56" i="7"/>
  <c r="N56" i="7"/>
  <c r="G175" i="7"/>
  <c r="J84" i="7"/>
  <c r="I159" i="7"/>
  <c r="J58" i="7"/>
  <c r="I184" i="7"/>
  <c r="N54" i="7"/>
  <c r="H54" i="7"/>
  <c r="G166" i="7"/>
  <c r="K170" i="7"/>
  <c r="J62" i="7"/>
  <c r="I202" i="7"/>
  <c r="K52" i="7"/>
  <c r="J157" i="7"/>
  <c r="J152" i="7"/>
  <c r="J60" i="7"/>
  <c r="I193" i="7"/>
  <c r="J92" i="7"/>
  <c r="I195" i="7"/>
  <c r="M64" i="7"/>
  <c r="L211" i="7"/>
  <c r="M212" i="7" s="1"/>
  <c r="M88" i="7"/>
  <c r="L177" i="7"/>
  <c r="M178" i="7" s="1"/>
  <c r="M84" i="7"/>
  <c r="L159" i="7"/>
  <c r="M160" i="7" s="1"/>
  <c r="I58" i="7"/>
  <c r="H184" i="7"/>
  <c r="M54" i="7"/>
  <c r="L166" i="7"/>
  <c r="M167" i="7" s="1"/>
  <c r="M92" i="7"/>
  <c r="L195" i="7"/>
  <c r="M196" i="7" s="1"/>
  <c r="L179" i="7"/>
  <c r="M180" i="7" s="1"/>
  <c r="M86" i="7"/>
  <c r="L168" i="7"/>
  <c r="M169" i="7" s="1"/>
  <c r="K56" i="7"/>
  <c r="J175" i="7"/>
  <c r="M62" i="7"/>
  <c r="L202" i="7"/>
  <c r="M203" i="7" s="1"/>
  <c r="M52" i="7"/>
  <c r="L157" i="7"/>
  <c r="M158" i="7" s="1"/>
  <c r="J56" i="7"/>
  <c r="I175" i="7"/>
  <c r="M60" i="7"/>
  <c r="L193" i="7"/>
  <c r="M194" i="7" s="1"/>
  <c r="N52" i="7"/>
  <c r="H52" i="7"/>
  <c r="G157" i="7"/>
  <c r="J88" i="7"/>
  <c r="I177" i="7"/>
  <c r="J178" i="7" s="1"/>
  <c r="K62" i="7"/>
  <c r="J202" i="7"/>
  <c r="K203" i="7" s="1"/>
  <c r="N88" i="7"/>
  <c r="H88" i="7"/>
  <c r="G177" i="7"/>
  <c r="H178" i="7" s="1"/>
  <c r="I84" i="7"/>
  <c r="H159" i="7"/>
  <c r="I160" i="7" s="1"/>
  <c r="N92" i="7"/>
  <c r="H92" i="7"/>
  <c r="G195" i="7"/>
  <c r="J66" i="7"/>
  <c r="I220" i="7"/>
  <c r="L86" i="7"/>
  <c r="K168" i="7"/>
  <c r="K90" i="7"/>
  <c r="J186" i="7"/>
  <c r="K187" i="7" s="1"/>
  <c r="K84" i="7"/>
  <c r="J159" i="7"/>
  <c r="J54" i="7"/>
  <c r="I166" i="7"/>
  <c r="J167" i="7" s="1"/>
  <c r="N66" i="7"/>
  <c r="H66" i="7"/>
  <c r="G220" i="7"/>
  <c r="H221" i="7" s="1"/>
  <c r="I62" i="7"/>
  <c r="H202" i="7"/>
  <c r="J52" i="7"/>
  <c r="I157" i="7"/>
  <c r="N90" i="7"/>
  <c r="H90" i="7"/>
  <c r="G186" i="7"/>
  <c r="H187" i="7" s="1"/>
  <c r="J90" i="7"/>
  <c r="I186" i="7"/>
  <c r="J187" i="7" s="1"/>
  <c r="I56" i="7"/>
  <c r="H175" i="7"/>
  <c r="K60" i="7"/>
  <c r="J193" i="7"/>
  <c r="L54" i="7"/>
  <c r="K166" i="7"/>
  <c r="J64" i="7"/>
  <c r="I211" i="7"/>
  <c r="J212" i="7" s="1"/>
  <c r="I86" i="7"/>
  <c r="H168" i="7"/>
  <c r="L58" i="7"/>
  <c r="K184" i="7"/>
  <c r="I60" i="7"/>
  <c r="H193" i="7"/>
  <c r="K92" i="7"/>
  <c r="J195" i="7"/>
  <c r="J188" i="7"/>
  <c r="M66" i="7"/>
  <c r="L220" i="7"/>
  <c r="M221" i="7" s="1"/>
  <c r="J179" i="7"/>
  <c r="J180" i="7" s="1"/>
  <c r="N64" i="7"/>
  <c r="H64" i="7"/>
  <c r="G211" i="7"/>
  <c r="H212" i="7" s="1"/>
  <c r="K197" i="7"/>
  <c r="L198" i="7" s="1"/>
  <c r="J189" i="7" l="1"/>
  <c r="I189" i="7"/>
  <c r="J153" i="7"/>
  <c r="H153" i="7"/>
  <c r="I185" i="7"/>
  <c r="J185" i="7"/>
  <c r="L185" i="7"/>
  <c r="L212" i="7"/>
  <c r="I169" i="7"/>
  <c r="L169" i="7"/>
  <c r="L160" i="7"/>
  <c r="J221" i="7"/>
  <c r="I194" i="7"/>
  <c r="L167" i="7"/>
  <c r="H158" i="7"/>
  <c r="I171" i="7"/>
  <c r="L221" i="7"/>
  <c r="K221" i="7"/>
  <c r="I221" i="7"/>
  <c r="I176" i="7"/>
  <c r="K194" i="7"/>
  <c r="H167" i="7"/>
  <c r="H185" i="7"/>
  <c r="K212" i="7"/>
  <c r="K176" i="7"/>
  <c r="J203" i="7"/>
  <c r="I212" i="7"/>
  <c r="K185" i="7"/>
  <c r="K207" i="7"/>
  <c r="J207" i="7"/>
  <c r="K160" i="7"/>
  <c r="H203" i="7"/>
  <c r="L203" i="7"/>
  <c r="I203" i="7"/>
  <c r="H176" i="7"/>
  <c r="L194" i="7"/>
  <c r="J176" i="7"/>
  <c r="I167" i="7"/>
  <c r="J194" i="7"/>
  <c r="K167" i="7"/>
  <c r="H194" i="7"/>
  <c r="J171" i="7"/>
  <c r="K180" i="7"/>
  <c r="L189" i="7"/>
  <c r="J158" i="7"/>
  <c r="K189" i="7"/>
  <c r="H196" i="7"/>
  <c r="L171" i="7"/>
  <c r="K196" i="7"/>
  <c r="K171" i="7"/>
  <c r="L187" i="7"/>
  <c r="I187" i="7"/>
  <c r="L180" i="7"/>
  <c r="K162" i="7"/>
  <c r="J160" i="7"/>
  <c r="J196" i="7"/>
  <c r="K169" i="7"/>
  <c r="H169" i="7"/>
  <c r="J169" i="7"/>
  <c r="H160" i="7"/>
  <c r="K198" i="7"/>
  <c r="K158" i="7"/>
  <c r="H171" i="7"/>
  <c r="N170" i="7"/>
  <c r="L158" i="7"/>
  <c r="I158" i="7"/>
  <c r="K116" i="7"/>
  <c r="L196" i="7"/>
  <c r="I196" i="7"/>
  <c r="L116" i="7"/>
  <c r="K225" i="7"/>
  <c r="K226" i="7" s="1"/>
  <c r="J143" i="7"/>
  <c r="J141" i="7"/>
  <c r="K147" i="7"/>
  <c r="K148" i="7" s="1"/>
  <c r="K153" i="7"/>
  <c r="L117" i="7" l="1"/>
  <c r="L225" i="7"/>
  <c r="M116" i="7"/>
  <c r="M117" i="7" s="1"/>
  <c r="L147" i="7"/>
  <c r="L148" i="7" s="1"/>
  <c r="J142" i="7"/>
  <c r="K141" i="7"/>
  <c r="K117" i="7"/>
  <c r="K143" i="7" s="1"/>
  <c r="L226" i="7" l="1"/>
  <c r="N125" i="7"/>
  <c r="M225" i="7"/>
  <c r="N225" i="7" s="1"/>
  <c r="L141" i="7"/>
  <c r="L142" i="7" s="1"/>
  <c r="L143" i="7"/>
  <c r="K142" i="7"/>
  <c r="N121" i="7"/>
  <c r="N147" i="7" s="1"/>
  <c r="M143" i="7"/>
  <c r="M147" i="7"/>
  <c r="M148" i="7" s="1"/>
  <c r="M226" i="7" l="1"/>
  <c r="N116" i="7"/>
  <c r="N141" i="7" s="1"/>
  <c r="M141" i="7"/>
  <c r="M142" i="7" s="1"/>
</calcChain>
</file>

<file path=xl/sharedStrings.xml><?xml version="1.0" encoding="utf-8"?>
<sst xmlns="http://schemas.openxmlformats.org/spreadsheetml/2006/main" count="901" uniqueCount="154">
  <si>
    <t>отчет</t>
  </si>
  <si>
    <t>оценка</t>
  </si>
  <si>
    <t>Коды</t>
  </si>
  <si>
    <t>Код МО</t>
  </si>
  <si>
    <t>Единица измерения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</si>
  <si>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</si>
  <si>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</si>
  <si>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</si>
  <si>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</si>
  <si>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</si>
  <si>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</si>
  <si>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</si>
  <si>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</si>
  <si>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</si>
  <si>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</si>
  <si>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</si>
  <si>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</si>
  <si>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</si>
  <si>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</si>
  <si>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</si>
  <si>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</si>
  <si>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</si>
  <si>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</si>
  <si>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</si>
  <si>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</si>
  <si>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</si>
  <si>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</si>
  <si>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</si>
  <si>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</si>
  <si>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</si>
  <si>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</si>
  <si>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</si>
  <si>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</si>
  <si>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</si>
  <si>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</si>
  <si>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</si>
  <si>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</si>
  <si>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</si>
  <si>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</si>
  <si>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</si>
  <si>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</si>
  <si>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</si>
  <si>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</si>
  <si>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</si>
  <si>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</si>
  <si>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</si>
  <si>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</si>
  <si>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</si>
  <si>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</si>
  <si>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</si>
  <si>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</si>
  <si>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</si>
  <si>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</si>
  <si>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</si>
  <si>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</si>
  <si>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</si>
  <si>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</si>
  <si>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</si>
  <si>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</si>
  <si>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</si>
  <si>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</si>
  <si>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</si>
  <si>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</si>
  <si>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</si>
  <si>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Исполнтель:</t>
  </si>
  <si>
    <t>Согласовано:</t>
  </si>
  <si>
    <t xml:space="preserve"> </t>
  </si>
  <si>
    <t xml:space="preserve">        </t>
  </si>
  <si>
    <t>тонн</t>
  </si>
  <si>
    <t>Картофель</t>
  </si>
  <si>
    <t>Овощи</t>
  </si>
  <si>
    <t>Плоды и ягоды</t>
  </si>
  <si>
    <t>Виноград</t>
  </si>
  <si>
    <t>Произведено (реализовано на убой) скота и птицы в живом весе</t>
  </si>
  <si>
    <t>Молоко</t>
  </si>
  <si>
    <t>Яйца</t>
  </si>
  <si>
    <t>тыс. штук</t>
  </si>
  <si>
    <t>Шерсть (физический вес)</t>
  </si>
  <si>
    <t>центнеров</t>
  </si>
  <si>
    <t>Прочая продукция сельского хозяйства</t>
  </si>
  <si>
    <t>тыс. руб.</t>
  </si>
  <si>
    <t>Вид продукции</t>
  </si>
  <si>
    <t>в том числе</t>
  </si>
  <si>
    <t>Сельхозпредприятия (крупные, средние, малые, подсобные)</t>
  </si>
  <si>
    <t xml:space="preserve">Крестьянские (фермерские) хозяйства и индивидуальные предприниматели </t>
  </si>
  <si>
    <t xml:space="preserve">Личные подсобные хозяйства населения </t>
  </si>
  <si>
    <t>Сельское хозяйство</t>
  </si>
  <si>
    <t xml:space="preserve">Объем продукции сельского хозяйства в хозяйствах всех категорий </t>
  </si>
  <si>
    <t>тыс.руб. в ценах соответствующих лет</t>
  </si>
  <si>
    <t>Индекс производства продукции сельского хозяйства в хозяйствах всех категорий</t>
  </si>
  <si>
    <t>% к предыдущему году</t>
  </si>
  <si>
    <t>Индекс-дефлятор продукции сельского хозяйства в хозяйствах всех категорий</t>
  </si>
  <si>
    <t>в том числе:</t>
  </si>
  <si>
    <t>Растениеводство</t>
  </si>
  <si>
    <t xml:space="preserve">Объем продукции растениеводства в хозяйствах всех категорий </t>
  </si>
  <si>
    <t>Индекс производства продукции растениеводства</t>
  </si>
  <si>
    <t>Индекс-дефлятор продукции растениеводства</t>
  </si>
  <si>
    <t xml:space="preserve">в том числе </t>
  </si>
  <si>
    <t>Животноводство</t>
  </si>
  <si>
    <t xml:space="preserve">Объем продукции животноводства в хозяйствах всех категорий </t>
  </si>
  <si>
    <t>Индекс производства продукции животноводства</t>
  </si>
  <si>
    <t>Индекс-дефлятор продукции животноводства</t>
  </si>
  <si>
    <t>Рыболовство</t>
  </si>
  <si>
    <t>Объем отгруженных товаров собственного производства, выполненных работ и услуг</t>
  </si>
  <si>
    <t>тыс.руб. в ценах                              соответствующих лет</t>
  </si>
  <si>
    <t>Индекс производства продукции рыболовства</t>
  </si>
  <si>
    <t>в % к предыдущему году</t>
  </si>
  <si>
    <t>Рыбоводство</t>
  </si>
  <si>
    <r>
      <t>Зерно</t>
    </r>
    <r>
      <rPr>
        <b/>
        <i/>
        <sz val="12"/>
        <rFont val="Times New Roman"/>
        <family val="1"/>
        <charset val="204"/>
      </rPr>
      <t xml:space="preserve">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</si>
  <si>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Подсолнечник </t>
    </r>
    <r>
      <rPr>
        <i/>
        <sz val="12"/>
        <rFont val="Times New Roman"/>
        <family val="1"/>
        <charset val="204"/>
      </rPr>
      <t>(бункерный/первоначальный вес)</t>
    </r>
  </si>
  <si>
    <r>
      <t xml:space="preserve">Лен                                                              </t>
    </r>
    <r>
      <rPr>
        <i/>
        <sz val="12"/>
        <rFont val="Times New Roman"/>
        <family val="1"/>
        <charset val="204"/>
      </rPr>
      <t>(первоначально-оприходованный вес)</t>
    </r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</si>
  <si>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                 </t>
    </r>
    <r>
      <rPr>
        <i/>
        <sz val="12"/>
        <rFont val="Times New Roman"/>
        <family val="1"/>
        <charset val="204"/>
      </rPr>
      <t>(в весе после доработки)</t>
    </r>
  </si>
  <si>
    <t>II. Сельское хозяйство, рыболовство и рыбоводство</t>
  </si>
  <si>
    <t>Производство основных видов продукции</t>
  </si>
  <si>
    <t>Все категории хозяйств</t>
  </si>
  <si>
    <t>%</t>
  </si>
  <si>
    <t>Улов рыбы в естественных водоемах и прудах</t>
  </si>
  <si>
    <t>прогноз</t>
  </si>
  <si>
    <t>Показатели</t>
  </si>
  <si>
    <t>Обозначения ячеек:</t>
  </si>
  <si>
    <t>Таблица 1</t>
  </si>
  <si>
    <t>Таблица 2</t>
  </si>
  <si>
    <t>Таблица 3</t>
  </si>
  <si>
    <t>Таблица 4</t>
  </si>
  <si>
    <t>Таблица 5</t>
  </si>
  <si>
    <t>Личные подсобные хозяйства</t>
  </si>
  <si>
    <t>Все категории хозяйств (СВОД)</t>
  </si>
  <si>
    <t>Заполняется автоматически на основании данных из предыдущих таблиц</t>
  </si>
  <si>
    <r>
      <t xml:space="preserve">Сахарная свекла/фабричная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</si>
  <si>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t>x</t>
  </si>
  <si>
    <t>Темп к предыдущему году</t>
  </si>
  <si>
    <t>Темп роста продукции животноводства в хозяйствах всех категорий</t>
  </si>
  <si>
    <t>Темп роста продукции сельского хозяйства (в сопоставимых ценах)</t>
  </si>
  <si>
    <r>
      <t xml:space="preserve">Сахарная свекла /фабричная </t>
    </r>
    <r>
      <rPr>
        <i/>
        <sz val="12"/>
        <rFont val="Times New Roman"/>
        <family val="1"/>
        <charset val="204"/>
      </rPr>
      <t>(в весе после доработки)</t>
    </r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</si>
  <si>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</si>
  <si>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</si>
  <si>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Доступные для заполнения ячейки</t>
  </si>
  <si>
    <t>Недоступные для заполнения ячейки</t>
  </si>
  <si>
    <r>
      <t xml:space="preserve">Ячейки, отмеченные </t>
    </r>
    <r>
      <rPr>
        <b/>
        <sz val="12"/>
        <color indexed="8"/>
        <rFont val="Times New Roman"/>
        <family val="1"/>
        <charset val="204"/>
      </rPr>
      <t>иным</t>
    </r>
    <r>
      <rPr>
        <sz val="12"/>
        <color indexed="8"/>
        <rFont val="Times New Roman"/>
        <family val="1"/>
        <charset val="204"/>
      </rPr>
      <t xml:space="preserve"> цветом</t>
    </r>
  </si>
  <si>
    <t>Создают удобство для восприятия (недоступны для заполнения)</t>
  </si>
  <si>
    <r>
      <t>Сахарная свекла /фабричная/</t>
    </r>
    <r>
      <rPr>
        <b/>
        <i/>
        <sz val="12"/>
        <rFont val="Times New Roman"/>
        <family val="1"/>
        <charset val="204"/>
      </rPr>
      <t xml:space="preserve">
</t>
    </r>
    <r>
      <rPr>
        <i/>
        <sz val="12"/>
        <rFont val="Times New Roman"/>
        <family val="1"/>
        <charset val="204"/>
      </rPr>
      <t>(в весе после доработки)</t>
    </r>
  </si>
  <si>
    <t>Производство продукции растениеводства, животноводства, рыболовства и рыбоводства</t>
  </si>
  <si>
    <t>Прогноз социально-экономического развития муниципальных образований Ростовской области на 2025 – 2027 годы</t>
  </si>
  <si>
    <t>2027 в % к 2021</t>
  </si>
  <si>
    <t>Статистические данные 
(здесь не корректировать!!!)</t>
  </si>
  <si>
    <t>за дек.</t>
  </si>
  <si>
    <t>Сведения из базы данных, сформированной по итогам прогнозирования в 2023 году  (здесь не корректировать!!!)</t>
  </si>
  <si>
    <t>Рассчитывается на основании данных об объеме продукции и индексе-дефляторе</t>
  </si>
  <si>
    <t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 Аналогично по данным за 2024-2026 гг.</t>
  </si>
  <si>
    <t/>
  </si>
  <si>
    <t>Глава Администрации Горненского городского поселения</t>
  </si>
  <si>
    <t>П.Ю. Корчагин</t>
  </si>
  <si>
    <t>Специалист 1 категории</t>
  </si>
  <si>
    <t>А.А. Голубева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</si>
</sst>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#,##0.000"/>
    <numFmt numFmtId="168" formatCode="0_)"/>
  </numFmts>
  <fonts count="3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10"/>
      <color rgb="FFA9A9A9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0"/>
      <color theme="10"/>
      <name val="Arial Cyr"/>
      <charset val="204"/>
    </font>
    <font>
      <b/>
      <sz val="16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4"/>
      <color theme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2"/>
      <name val="Arial Cyr"/>
      <charset val="204"/>
    </font>
    <font>
      <sz val="10"/>
      <name val="Arial"/>
      <family val="2"/>
      <charset val="204"/>
    </font>
    <font>
      <b/>
      <sz val="12"/>
      <color rgb="FF002060"/>
      <name val="Times New Roman"/>
      <family val="1"/>
      <charset val="204"/>
    </font>
  </fonts>
  <fills count="1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5" fillId="0" borderId="0"/>
    <xf numFmtId="0" fontId="21" fillId="0" borderId="0" applyNumberFormat="0" applyFill="0" applyBorder="0" applyAlignment="0" applyProtection="0"/>
    <xf numFmtId="0" fontId="2" fillId="0" borderId="0"/>
    <xf numFmtId="0" fontId="31" fillId="0" borderId="0"/>
    <xf numFmtId="168" fontId="3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12" fillId="0" borderId="0" applyFont="0" applyFill="0" applyBorder="0" applyAlignment="0" applyProtection="0"/>
    <xf numFmtId="0" fontId="1" fillId="0" borderId="0"/>
    <xf numFmtId="0" fontId="34" fillId="0" borderId="0"/>
    <xf numFmtId="0" fontId="34" fillId="0" borderId="0" applyNumberFormat="0" applyFill="0" applyBorder="0" applyAlignment="0" applyProtection="0"/>
    <xf numFmtId="0" fontId="6" fillId="0" borderId="0"/>
    <xf numFmtId="0" fontId="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82">
    <xf numFmtId="0" fontId="0" fillId="0" borderId="0" xfId="0"/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8" fillId="0" borderId="0" xfId="0" applyFont="1"/>
    <xf numFmtId="0" fontId="9" fillId="2" borderId="1" xfId="0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horizontal="center" vertical="center"/>
    </xf>
    <xf numFmtId="0" fontId="9" fillId="2" borderId="1" xfId="1" applyNumberFormat="1" applyFont="1" applyFill="1" applyBorder="1" applyAlignment="1" applyProtection="1">
      <alignment horizontal="center" vertical="center"/>
    </xf>
    <xf numFmtId="0" fontId="10" fillId="0" borderId="0" xfId="1" applyFont="1" applyAlignment="1" applyProtection="1">
      <alignment horizontal="center"/>
    </xf>
    <xf numFmtId="0" fontId="10" fillId="0" borderId="0" xfId="0" applyFont="1" applyAlignment="1" applyProtection="1">
      <alignment horizontal="center"/>
    </xf>
    <xf numFmtId="0" fontId="8" fillId="0" borderId="0" xfId="0" applyFont="1" applyProtection="1"/>
    <xf numFmtId="0" fontId="0" fillId="0" borderId="0" xfId="0" applyFill="1" applyProtection="1"/>
    <xf numFmtId="0" fontId="8" fillId="0" borderId="0" xfId="0" applyFont="1" applyFill="1"/>
    <xf numFmtId="0" fontId="14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6" fillId="0" borderId="0" xfId="1" applyFont="1" applyFill="1" applyProtection="1"/>
    <xf numFmtId="0" fontId="10" fillId="3" borderId="0" xfId="1" applyFont="1" applyFill="1" applyProtection="1">
      <protection locked="0"/>
    </xf>
    <xf numFmtId="0" fontId="6" fillId="3" borderId="0" xfId="1" applyFont="1" applyFill="1" applyProtection="1">
      <protection locked="0"/>
    </xf>
    <xf numFmtId="0" fontId="8" fillId="3" borderId="0" xfId="1" applyFont="1" applyFill="1" applyProtection="1">
      <protection locked="0"/>
    </xf>
    <xf numFmtId="0" fontId="8" fillId="0" borderId="0" xfId="0" applyFont="1" applyBorder="1" applyProtection="1"/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 applyProtection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 applyProtection="1">
      <alignment horizontal="left" vertical="center" wrapText="1"/>
    </xf>
    <xf numFmtId="0" fontId="11" fillId="0" borderId="1" xfId="0" applyFont="1" applyFill="1" applyBorder="1" applyAlignment="1" applyProtection="1">
      <alignment horizontal="center" vertical="center" wrapText="1"/>
    </xf>
    <xf numFmtId="165" fontId="7" fillId="0" borderId="1" xfId="0" applyNumberFormat="1" applyFont="1" applyFill="1" applyBorder="1" applyAlignment="1">
      <alignment horizontal="center"/>
    </xf>
    <xf numFmtId="0" fontId="7" fillId="0" borderId="1" xfId="0" quotePrefix="1" applyFont="1" applyFill="1" applyBorder="1" applyAlignment="1">
      <alignment horizontal="center" vertical="center" wrapText="1"/>
    </xf>
    <xf numFmtId="0" fontId="8" fillId="2" borderId="1" xfId="5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Protection="1"/>
    <xf numFmtId="165" fontId="11" fillId="0" borderId="1" xfId="0" applyNumberFormat="1" applyFont="1" applyFill="1" applyBorder="1" applyAlignment="1">
      <alignment horizontal="right" vertical="center"/>
    </xf>
    <xf numFmtId="0" fontId="7" fillId="0" borderId="1" xfId="0" applyFont="1" applyFill="1" applyBorder="1" applyAlignment="1" applyProtection="1">
      <alignment wrapText="1"/>
    </xf>
    <xf numFmtId="0" fontId="16" fillId="2" borderId="1" xfId="1" applyNumberFormat="1" applyFont="1" applyFill="1" applyBorder="1" applyAlignment="1" applyProtection="1">
      <alignment horizontal="center" vertical="center"/>
    </xf>
    <xf numFmtId="0" fontId="0" fillId="0" borderId="0" xfId="0" applyBorder="1"/>
    <xf numFmtId="0" fontId="7" fillId="0" borderId="0" xfId="0" applyFont="1" applyBorder="1"/>
    <xf numFmtId="166" fontId="11" fillId="0" borderId="1" xfId="0" applyNumberFormat="1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5" fontId="15" fillId="0" borderId="1" xfId="0" applyNumberFormat="1" applyFont="1" applyFill="1" applyBorder="1" applyAlignment="1">
      <alignment horizontal="center" vertical="center"/>
    </xf>
    <xf numFmtId="165" fontId="3" fillId="0" borderId="1" xfId="0" applyNumberFormat="1" applyFont="1" applyFill="1" applyBorder="1" applyAlignment="1" applyProtection="1">
      <alignment horizontal="center" vertical="center"/>
    </xf>
    <xf numFmtId="0" fontId="17" fillId="0" borderId="1" xfId="0" applyFont="1" applyFill="1" applyBorder="1" applyAlignment="1" applyProtection="1">
      <alignment vertical="center" wrapText="1"/>
    </xf>
    <xf numFmtId="165" fontId="7" fillId="0" borderId="1" xfId="0" applyNumberFormat="1" applyFont="1" applyFill="1" applyBorder="1" applyAlignment="1" applyProtection="1">
      <alignment horizontal="center" vertical="center"/>
    </xf>
    <xf numFmtId="165" fontId="11" fillId="0" borderId="1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 applyProtection="1">
      <alignment horizontal="left" vertical="center"/>
    </xf>
    <xf numFmtId="165" fontId="11" fillId="0" borderId="1" xfId="0" applyNumberFormat="1" applyFont="1" applyFill="1" applyBorder="1" applyAlignment="1" applyProtection="1">
      <alignment horizontal="right" vertical="center"/>
    </xf>
    <xf numFmtId="0" fontId="11" fillId="0" borderId="1" xfId="0" quotePrefix="1" applyFont="1" applyFill="1" applyBorder="1" applyAlignment="1" applyProtection="1">
      <alignment horizontal="left" vertical="center"/>
    </xf>
    <xf numFmtId="165" fontId="7" fillId="0" borderId="1" xfId="0" applyNumberFormat="1" applyFont="1" applyFill="1" applyBorder="1" applyAlignment="1" applyProtection="1">
      <alignment horizontal="right" vertical="center"/>
    </xf>
    <xf numFmtId="165" fontId="7" fillId="0" borderId="1" xfId="0" applyNumberFormat="1" applyFont="1" applyFill="1" applyBorder="1" applyProtection="1"/>
    <xf numFmtId="165" fontId="7" fillId="0" borderId="1" xfId="0" applyNumberFormat="1" applyFont="1" applyFill="1" applyBorder="1" applyAlignment="1" applyProtection="1">
      <alignment horizont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6" fillId="0" borderId="0" xfId="2" applyFill="1" applyProtection="1"/>
    <xf numFmtId="0" fontId="18" fillId="0" borderId="0" xfId="0" applyFont="1" applyProtection="1"/>
    <xf numFmtId="0" fontId="13" fillId="0" borderId="0" xfId="0" applyFont="1" applyFill="1" applyBorder="1" applyAlignment="1" applyProtection="1"/>
    <xf numFmtId="0" fontId="19" fillId="0" borderId="0" xfId="0" applyFont="1" applyProtection="1"/>
    <xf numFmtId="0" fontId="11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center" vertical="center"/>
    </xf>
    <xf numFmtId="165" fontId="11" fillId="0" borderId="0" xfId="0" applyNumberFormat="1" applyFont="1" applyFill="1" applyBorder="1" applyAlignment="1">
      <alignment horizontal="right" vertical="center"/>
    </xf>
    <xf numFmtId="0" fontId="18" fillId="0" borderId="0" xfId="0" applyFont="1" applyFill="1"/>
    <xf numFmtId="0" fontId="18" fillId="0" borderId="0" xfId="0" applyFont="1"/>
    <xf numFmtId="0" fontId="22" fillId="0" borderId="0" xfId="0" applyFont="1"/>
    <xf numFmtId="166" fontId="11" fillId="0" borderId="0" xfId="0" applyNumberFormat="1" applyFont="1" applyFill="1" applyBorder="1" applyAlignment="1">
      <alignment horizontal="center" vertical="center"/>
    </xf>
    <xf numFmtId="165" fontId="11" fillId="0" borderId="7" xfId="0" applyNumberFormat="1" applyFont="1" applyFill="1" applyBorder="1" applyAlignment="1">
      <alignment horizontal="right" vertical="center"/>
    </xf>
    <xf numFmtId="166" fontId="11" fillId="0" borderId="7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 applyProtection="1">
      <alignment horizontal="left" vertical="center" wrapText="1"/>
    </xf>
    <xf numFmtId="0" fontId="7" fillId="5" borderId="1" xfId="0" applyFont="1" applyFill="1" applyBorder="1" applyAlignment="1" applyProtection="1">
      <alignment horizontal="left" vertical="center" wrapText="1"/>
    </xf>
    <xf numFmtId="0" fontId="11" fillId="5" borderId="1" xfId="0" applyFont="1" applyFill="1" applyBorder="1" applyAlignment="1" applyProtection="1">
      <alignment horizontal="left" vertical="center" wrapText="1"/>
    </xf>
    <xf numFmtId="0" fontId="3" fillId="6" borderId="1" xfId="0" applyFont="1" applyFill="1" applyBorder="1" applyAlignment="1" applyProtection="1">
      <alignment horizontal="left" vertical="center" wrapText="1"/>
    </xf>
    <xf numFmtId="0" fontId="7" fillId="6" borderId="1" xfId="0" applyFont="1" applyFill="1" applyBorder="1" applyAlignment="1" applyProtection="1">
      <alignment horizontal="left" vertical="center" wrapText="1"/>
    </xf>
    <xf numFmtId="0" fontId="11" fillId="6" borderId="1" xfId="0" applyFont="1" applyFill="1" applyBorder="1" applyAlignment="1" applyProtection="1">
      <alignment horizontal="left" vertical="center" wrapText="1"/>
    </xf>
    <xf numFmtId="0" fontId="3" fillId="7" borderId="1" xfId="0" applyFont="1" applyFill="1" applyBorder="1" applyAlignment="1" applyProtection="1">
      <alignment horizontal="left" vertical="center" wrapText="1"/>
    </xf>
    <xf numFmtId="0" fontId="7" fillId="7" borderId="1" xfId="0" applyFont="1" applyFill="1" applyBorder="1" applyAlignment="1" applyProtection="1">
      <alignment horizontal="left" vertical="center" wrapText="1"/>
    </xf>
    <xf numFmtId="0" fontId="11" fillId="7" borderId="1" xfId="0" applyFont="1" applyFill="1" applyBorder="1" applyAlignment="1" applyProtection="1">
      <alignment horizontal="left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8" borderId="1" xfId="0" applyFont="1" applyFill="1" applyBorder="1" applyAlignment="1" applyProtection="1">
      <alignment horizontal="left" vertical="center" wrapText="1"/>
    </xf>
    <xf numFmtId="0" fontId="7" fillId="9" borderId="1" xfId="0" applyFont="1" applyFill="1" applyBorder="1" applyAlignment="1" applyProtection="1">
      <alignment horizontal="left" vertical="center" wrapText="1"/>
    </xf>
    <xf numFmtId="0" fontId="3" fillId="9" borderId="1" xfId="0" applyFont="1" applyFill="1" applyBorder="1" applyAlignment="1">
      <alignment horizontal="left" vertical="top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top" wrapText="1"/>
    </xf>
    <xf numFmtId="0" fontId="3" fillId="10" borderId="1" xfId="0" applyFont="1" applyFill="1" applyBorder="1" applyAlignment="1" applyProtection="1">
      <alignment horizontal="left" vertical="center" wrapText="1"/>
    </xf>
    <xf numFmtId="0" fontId="3" fillId="8" borderId="1" xfId="0" applyFont="1" applyFill="1" applyBorder="1" applyAlignment="1" applyProtection="1">
      <alignment horizontal="left" vertical="center" wrapText="1"/>
    </xf>
    <xf numFmtId="0" fontId="3" fillId="9" borderId="1" xfId="0" applyFont="1" applyFill="1" applyBorder="1" applyAlignment="1" applyProtection="1">
      <alignment horizontal="left" vertical="center" wrapText="1"/>
    </xf>
    <xf numFmtId="0" fontId="17" fillId="9" borderId="1" xfId="0" applyFont="1" applyFill="1" applyBorder="1" applyAlignment="1" applyProtection="1">
      <alignment vertical="center" wrapText="1"/>
    </xf>
    <xf numFmtId="0" fontId="17" fillId="6" borderId="1" xfId="0" applyFont="1" applyFill="1" applyBorder="1" applyAlignment="1" applyProtection="1">
      <alignment vertical="center" wrapText="1"/>
    </xf>
    <xf numFmtId="0" fontId="3" fillId="9" borderId="1" xfId="0" applyFont="1" applyFill="1" applyBorder="1" applyAlignment="1" applyProtection="1">
      <alignment horizontal="left" vertical="center"/>
    </xf>
    <xf numFmtId="0" fontId="3" fillId="7" borderId="1" xfId="0" applyFont="1" applyFill="1" applyBorder="1" applyAlignment="1" applyProtection="1">
      <alignment horizontal="left" vertical="center"/>
    </xf>
    <xf numFmtId="0" fontId="3" fillId="8" borderId="1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/>
    </xf>
    <xf numFmtId="0" fontId="11" fillId="7" borderId="1" xfId="0" applyFont="1" applyFill="1" applyBorder="1" applyAlignment="1" applyProtection="1">
      <alignment horizontal="center" vertical="center" wrapText="1"/>
    </xf>
    <xf numFmtId="0" fontId="3" fillId="7" borderId="1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/>
    </xf>
    <xf numFmtId="0" fontId="7" fillId="9" borderId="1" xfId="0" applyFont="1" applyFill="1" applyBorder="1" applyAlignment="1" applyProtection="1">
      <alignment horizontal="center" vertical="center" wrapText="1"/>
    </xf>
    <xf numFmtId="0" fontId="3" fillId="9" borderId="1" xfId="0" applyFont="1" applyFill="1" applyBorder="1" applyAlignment="1" applyProtection="1">
      <alignment horizontal="center" vertical="center" wrapText="1"/>
    </xf>
    <xf numFmtId="0" fontId="7" fillId="6" borderId="1" xfId="0" applyFont="1" applyFill="1" applyBorder="1" applyAlignment="1" applyProtection="1">
      <alignment horizontal="center" vertical="center" wrapText="1"/>
    </xf>
    <xf numFmtId="0" fontId="3" fillId="6" borderId="1" xfId="0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>
      <alignment horizontal="left" vertical="center" wrapText="1"/>
    </xf>
    <xf numFmtId="0" fontId="7" fillId="10" borderId="1" xfId="0" quotePrefix="1" applyFont="1" applyFill="1" applyBorder="1" applyAlignment="1" applyProtection="1">
      <alignment horizontal="center" vertical="center" wrapText="1"/>
    </xf>
    <xf numFmtId="0" fontId="3" fillId="10" borderId="1" xfId="0" applyFont="1" applyFill="1" applyBorder="1" applyAlignment="1" applyProtection="1">
      <alignment horizontal="center" vertical="center" wrapText="1"/>
    </xf>
    <xf numFmtId="0" fontId="7" fillId="10" borderId="1" xfId="0" applyFont="1" applyFill="1" applyBorder="1" applyAlignment="1">
      <alignment horizontal="left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/>
    </xf>
    <xf numFmtId="165" fontId="3" fillId="3" borderId="1" xfId="0" applyNumberFormat="1" applyFont="1" applyFill="1" applyBorder="1" applyAlignment="1" applyProtection="1">
      <alignment horizontal="center" vertical="center"/>
      <protection locked="0"/>
    </xf>
    <xf numFmtId="165" fontId="11" fillId="0" borderId="1" xfId="0" applyNumberFormat="1" applyFont="1" applyFill="1" applyBorder="1" applyProtection="1"/>
    <xf numFmtId="165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top" wrapText="1"/>
    </xf>
    <xf numFmtId="165" fontId="20" fillId="3" borderId="6" xfId="1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</xf>
    <xf numFmtId="167" fontId="20" fillId="4" borderId="1" xfId="1" applyNumberFormat="1" applyFont="1" applyFill="1" applyBorder="1" applyAlignment="1" applyProtection="1">
      <alignment horizontal="center" vertical="center" wrapText="1"/>
    </xf>
    <xf numFmtId="165" fontId="11" fillId="3" borderId="1" xfId="0" applyNumberFormat="1" applyFont="1" applyFill="1" applyBorder="1" applyAlignment="1" applyProtection="1">
      <alignment horizontal="right" vertical="center"/>
      <protection locked="0"/>
    </xf>
    <xf numFmtId="165" fontId="7" fillId="3" borderId="1" xfId="0" applyNumberFormat="1" applyFont="1" applyFill="1" applyBorder="1" applyAlignment="1" applyProtection="1">
      <alignment horizontal="center" vertical="center"/>
      <protection locked="0"/>
    </xf>
    <xf numFmtId="166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vertical="center"/>
    </xf>
    <xf numFmtId="0" fontId="0" fillId="0" borderId="0" xfId="0" applyFill="1" applyAlignment="1" applyProtection="1">
      <alignment vertical="center"/>
    </xf>
    <xf numFmtId="165" fontId="27" fillId="0" borderId="1" xfId="0" applyNumberFormat="1" applyFont="1" applyFill="1" applyBorder="1" applyAlignment="1" applyProtection="1">
      <alignment horizontal="center" vertical="center"/>
    </xf>
    <xf numFmtId="0" fontId="28" fillId="0" borderId="0" xfId="6" applyFont="1" applyAlignment="1">
      <alignment horizontal="right"/>
    </xf>
    <xf numFmtId="0" fontId="28" fillId="0" borderId="0" xfId="6" applyFont="1" applyFill="1" applyAlignment="1">
      <alignment horizontal="right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  <protection locked="0"/>
    </xf>
    <xf numFmtId="0" fontId="9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Protection="1"/>
    <xf numFmtId="0" fontId="9" fillId="0" borderId="6" xfId="5" applyFont="1" applyFill="1" applyBorder="1" applyAlignment="1" applyProtection="1">
      <alignment horizontal="center" vertical="center" wrapText="1"/>
    </xf>
    <xf numFmtId="0" fontId="9" fillId="0" borderId="5" xfId="5" applyFont="1" applyFill="1" applyBorder="1" applyAlignment="1" applyProtection="1">
      <alignment horizontal="center" vertical="center" wrapText="1"/>
    </xf>
    <xf numFmtId="0" fontId="8" fillId="0" borderId="1" xfId="5" applyFont="1" applyFill="1" applyBorder="1" applyAlignment="1" applyProtection="1">
      <alignment horizontal="center" vertical="center" wrapText="1"/>
    </xf>
    <xf numFmtId="0" fontId="9" fillId="0" borderId="1" xfId="5" applyFont="1" applyFill="1" applyBorder="1" applyAlignment="1" applyProtection="1">
      <alignment horizontal="center" vertical="center" wrapText="1"/>
    </xf>
    <xf numFmtId="0" fontId="12" fillId="0" borderId="0" xfId="3"/>
    <xf numFmtId="0" fontId="8" fillId="12" borderId="1" xfId="5" applyFont="1" applyFill="1" applyBorder="1" applyAlignment="1" applyProtection="1">
      <alignment horizontal="center" vertical="center" wrapText="1"/>
    </xf>
    <xf numFmtId="0" fontId="8" fillId="13" borderId="1" xfId="5" applyFont="1" applyFill="1" applyBorder="1" applyAlignment="1" applyProtection="1">
      <alignment horizontal="center" vertical="center" wrapText="1"/>
    </xf>
    <xf numFmtId="0" fontId="29" fillId="13" borderId="1" xfId="5" applyFont="1" applyFill="1" applyBorder="1" applyAlignment="1" applyProtection="1">
      <alignment horizontal="center" vertical="center" wrapText="1"/>
    </xf>
    <xf numFmtId="0" fontId="3" fillId="0" borderId="1" xfId="2" applyFont="1" applyBorder="1" applyAlignment="1" applyProtection="1">
      <alignment horizontal="center"/>
    </xf>
    <xf numFmtId="0" fontId="7" fillId="0" borderId="0" xfId="2" applyFont="1" applyFill="1" applyAlignment="1" applyProtection="1">
      <alignment vertical="center" wrapText="1"/>
    </xf>
    <xf numFmtId="0" fontId="3" fillId="0" borderId="5" xfId="2" applyFont="1" applyFill="1" applyBorder="1" applyAlignment="1" applyProtection="1">
      <alignment horizontal="center"/>
    </xf>
    <xf numFmtId="0" fontId="3" fillId="0" borderId="1" xfId="2" applyFont="1" applyFill="1" applyBorder="1" applyAlignment="1" applyProtection="1">
      <alignment horizontal="center"/>
    </xf>
    <xf numFmtId="0" fontId="0" fillId="0" borderId="0" xfId="0" applyFill="1" applyProtection="1">
      <protection hidden="1"/>
    </xf>
    <xf numFmtId="0" fontId="3" fillId="0" borderId="1" xfId="2" applyFont="1" applyFill="1" applyBorder="1" applyAlignment="1" applyProtection="1">
      <alignment horizontal="center"/>
      <protection hidden="1"/>
    </xf>
    <xf numFmtId="165" fontId="7" fillId="0" borderId="1" xfId="0" applyNumberFormat="1" applyFont="1" applyFill="1" applyBorder="1" applyAlignment="1" applyProtection="1">
      <alignment vertical="center"/>
    </xf>
    <xf numFmtId="165" fontId="7" fillId="0" borderId="3" xfId="0" applyNumberFormat="1" applyFont="1" applyFill="1" applyBorder="1" applyAlignment="1" applyProtection="1">
      <alignment horizontal="right"/>
    </xf>
    <xf numFmtId="0" fontId="7" fillId="0" borderId="0" xfId="2" applyFont="1" applyFill="1" applyBorder="1" applyAlignment="1" applyProtection="1">
      <alignment vertical="center" wrapText="1"/>
    </xf>
    <xf numFmtId="165" fontId="7" fillId="0" borderId="1" xfId="0" applyNumberFormat="1" applyFont="1" applyFill="1" applyBorder="1" applyAlignment="1" applyProtection="1">
      <alignment horizontal="right"/>
      <protection hidden="1"/>
    </xf>
    <xf numFmtId="165" fontId="33" fillId="0" borderId="1" xfId="0" applyNumberFormat="1" applyFont="1" applyFill="1" applyBorder="1" applyProtection="1">
      <protection hidden="1"/>
    </xf>
    <xf numFmtId="165" fontId="11" fillId="3" borderId="1" xfId="0" applyNumberFormat="1" applyFont="1" applyFill="1" applyBorder="1" applyAlignment="1" applyProtection="1">
      <alignment horizontal="right"/>
      <protection locked="0"/>
    </xf>
    <xf numFmtId="0" fontId="30" fillId="0" borderId="2" xfId="0" applyFont="1" applyFill="1" applyBorder="1" applyAlignment="1" applyProtection="1">
      <alignment horizontal="center" vertical="center"/>
      <protection hidden="1"/>
    </xf>
    <xf numFmtId="0" fontId="30" fillId="0" borderId="8" xfId="0" applyFont="1" applyFill="1" applyBorder="1" applyAlignment="1" applyProtection="1">
      <alignment horizontal="center" vertical="center"/>
      <protection hidden="1"/>
    </xf>
    <xf numFmtId="0" fontId="30" fillId="0" borderId="9" xfId="0" applyFont="1" applyFill="1" applyBorder="1" applyAlignment="1" applyProtection="1">
      <alignment horizontal="center" vertical="center"/>
      <protection hidden="1"/>
    </xf>
    <xf numFmtId="0" fontId="23" fillId="0" borderId="0" xfId="0" applyFont="1" applyFill="1" applyAlignment="1" applyProtection="1">
      <alignment horizontal="center" vertical="center"/>
    </xf>
    <xf numFmtId="0" fontId="24" fillId="0" borderId="4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/>
    </xf>
    <xf numFmtId="165" fontId="3" fillId="0" borderId="0" xfId="0" applyNumberFormat="1" applyFont="1" applyFill="1" applyBorder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24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/>
    </xf>
    <xf numFmtId="0" fontId="9" fillId="2" borderId="1" xfId="5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5" fillId="0" borderId="0" xfId="0" applyFont="1" applyFill="1" applyAlignment="1" applyProtection="1">
      <alignment horizontal="left" vertical="top" wrapText="1"/>
      <protection hidden="1"/>
    </xf>
    <xf numFmtId="0" fontId="13" fillId="0" borderId="1" xfId="0" applyFont="1" applyFill="1" applyBorder="1" applyAlignment="1" applyProtection="1">
      <alignment horizontal="center" vertical="center"/>
    </xf>
    <xf numFmtId="0" fontId="30" fillId="0" borderId="2" xfId="0" applyFont="1" applyFill="1" applyBorder="1" applyAlignment="1" applyProtection="1">
      <alignment horizontal="center" vertical="center" wrapText="1"/>
    </xf>
    <xf numFmtId="0" fontId="30" fillId="0" borderId="8" xfId="0" applyFont="1" applyFill="1" applyBorder="1" applyAlignment="1" applyProtection="1">
      <alignment horizontal="center" vertical="center" wrapText="1"/>
    </xf>
    <xf numFmtId="0" fontId="30" fillId="0" borderId="9" xfId="0" applyFont="1" applyFill="1" applyBorder="1" applyAlignment="1" applyProtection="1">
      <alignment horizontal="center" vertical="center" wrapText="1"/>
    </xf>
    <xf numFmtId="0" fontId="13" fillId="0" borderId="2" xfId="0" applyFont="1" applyFill="1" applyBorder="1" applyAlignment="1" applyProtection="1">
      <alignment horizontal="center" vertical="center"/>
    </xf>
    <xf numFmtId="0" fontId="13" fillId="0" borderId="8" xfId="0" applyFont="1" applyFill="1" applyBorder="1" applyAlignment="1" applyProtection="1">
      <alignment horizontal="center" vertical="center"/>
    </xf>
    <xf numFmtId="0" fontId="13" fillId="0" borderId="9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>
      <alignment horizontal="center" vertical="top" wrapText="1"/>
    </xf>
    <xf numFmtId="0" fontId="4" fillId="0" borderId="0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wrapText="1"/>
    </xf>
    <xf numFmtId="0" fontId="4" fillId="0" borderId="0" xfId="0" applyFont="1" applyFill="1" applyBorder="1" applyAlignment="1">
      <alignment horizontal="center" wrapText="1"/>
    </xf>
    <xf numFmtId="0" fontId="14" fillId="0" borderId="0" xfId="0" applyFont="1" applyFill="1" applyAlignment="1">
      <alignment horizontal="left" vertical="top"/>
    </xf>
    <xf numFmtId="0" fontId="14" fillId="0" borderId="0" xfId="0" applyFont="1" applyAlignment="1">
      <alignment horizontal="left"/>
    </xf>
    <xf numFmtId="0" fontId="4" fillId="11" borderId="1" xfId="0" applyFont="1" applyFill="1" applyBorder="1" applyAlignment="1" applyProtection="1">
      <alignment horizontal="center"/>
      <protection hidden="1"/>
    </xf>
  </cellXfs>
  <cellStyles count="54">
    <cellStyle name="Ā" xfId="31"/>
    <cellStyle name="Гиперссылка" xfId="6" builtinId="8"/>
    <cellStyle name="Обычный" xfId="0" builtinId="0"/>
    <cellStyle name="Обычный 2" xfId="1"/>
    <cellStyle name="Обычный 2 2" xfId="2"/>
    <cellStyle name="Обычный 2 3" xfId="8"/>
    <cellStyle name="Обычный 2 4" xfId="33"/>
    <cellStyle name="Обычный 2 5" xfId="30"/>
    <cellStyle name="Обычный 25 2" xfId="9"/>
    <cellStyle name="Обычный 3" xfId="3"/>
    <cellStyle name="Обычный 3 2" xfId="10"/>
    <cellStyle name="Обычный 3 2 18" xfId="11"/>
    <cellStyle name="Обычный 3 2 18 2" xfId="7"/>
    <cellStyle name="Обычный 3 2 18 2 2" xfId="12"/>
    <cellStyle name="Обычный 3 2 18 2 2 2" xfId="37"/>
    <cellStyle name="Обычный 3 2 18 2 3" xfId="13"/>
    <cellStyle name="Обычный 3 2 18 2 3 2" xfId="38"/>
    <cellStyle name="Обычный 3 2 18 2 4" xfId="14"/>
    <cellStyle name="Обычный 3 2 18 2 4 2" xfId="39"/>
    <cellStyle name="Обычный 3 2 18 2 5" xfId="34"/>
    <cellStyle name="Обычный 3 2 18 3" xfId="15"/>
    <cellStyle name="Обычный 3 2 18 3 2" xfId="40"/>
    <cellStyle name="Обычный 3 2 18 4" xfId="16"/>
    <cellStyle name="Обычный 3 2 18 4 2" xfId="41"/>
    <cellStyle name="Обычный 3 2 18 5" xfId="17"/>
    <cellStyle name="Обычный 3 2 18 5 2" xfId="42"/>
    <cellStyle name="Обычный 3 2 18 6" xfId="18"/>
    <cellStyle name="Обычный 3 2 18 6 2" xfId="43"/>
    <cellStyle name="Обычный 3 2 18 7" xfId="19"/>
    <cellStyle name="Обычный 3 2 18 7 2" xfId="44"/>
    <cellStyle name="Обычный 3 2 18 8" xfId="36"/>
    <cellStyle name="Обычный 3 2 2" xfId="20"/>
    <cellStyle name="Обычный 3 2 2 2" xfId="45"/>
    <cellStyle name="Обычный 3 2 3" xfId="21"/>
    <cellStyle name="Обычный 3 2 3 2" xfId="46"/>
    <cellStyle name="Обычный 3 2 4" xfId="22"/>
    <cellStyle name="Обычный 3 2 4 2" xfId="47"/>
    <cellStyle name="Обычный 3 2 5" xfId="23"/>
    <cellStyle name="Обычный 3 2 5 2" xfId="48"/>
    <cellStyle name="Обычный 3 2 6" xfId="35"/>
    <cellStyle name="Обычный 3 3" xfId="4"/>
    <cellStyle name="Обычный 3 4" xfId="24"/>
    <cellStyle name="Обычный 3 4 2" xfId="49"/>
    <cellStyle name="Обычный 3 5" xfId="25"/>
    <cellStyle name="Обычный 3 5 2" xfId="50"/>
    <cellStyle name="Обычный 3 6" xfId="26"/>
    <cellStyle name="Обычный 3 6 2" xfId="51"/>
    <cellStyle name="Обычный 3 7" xfId="27"/>
    <cellStyle name="Обычный 3 7 2" xfId="52"/>
    <cellStyle name="Обычный 4" xfId="32"/>
    <cellStyle name="Обычный 5" xfId="29"/>
    <cellStyle name="Обычный_в2" xfId="5"/>
    <cellStyle name="Стиль 1" xfId="31"/>
    <cellStyle name="Финансовый 2" xfId="2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AG297"/>
  <sheetViews>
    <sheetView tabSelected="1" view="pageBreakPreview" topLeftCell="E272" zoomScale="70" zoomScaleNormal="25" zoomScaleSheetLayoutView="70" workbookViewId="0">
      <selection activeCell="E285" sqref="E285"/>
    </sheetView>
  </sheetViews>
  <sheetFormatPr defaultRowHeight="12.75" outlineLevelRow="1" outlineLevelCol="1" x14ac:dyDescent="0.2"/>
  <cols>
    <col min="1" max="1" width="11.85546875" style="9" hidden="1" customWidth="1" outlineLevel="1"/>
    <col min="2" max="2" width="13.5703125" style="9" hidden="1" customWidth="1" outlineLevel="1"/>
    <col min="3" max="4" width="15.140625" style="9" hidden="1" customWidth="1" outlineLevel="1"/>
    <col min="5" max="5" width="46.7109375" style="9" customWidth="1" collapsed="1"/>
    <col min="6" max="6" width="20.7109375" style="9" customWidth="1"/>
    <col min="7" max="14" width="19.7109375" style="9" customWidth="1"/>
    <col min="15" max="15" width="2.28515625" style="9" customWidth="1"/>
    <col min="16" max="18" width="17.28515625" style="9" customWidth="1"/>
    <col min="19" max="19" width="44.5703125" style="9" customWidth="1"/>
    <col min="20" max="20" width="27.5703125" style="9" customWidth="1"/>
    <col min="21" max="21" width="16.7109375" style="9" customWidth="1"/>
    <col min="22" max="22" width="16.140625" style="9" customWidth="1"/>
    <col min="23" max="23" width="2.7109375" style="9" customWidth="1"/>
    <col min="24" max="24" width="3" style="9" customWidth="1"/>
    <col min="25" max="25" width="2" style="9" customWidth="1"/>
    <col min="26" max="26" width="1.140625" style="9" customWidth="1"/>
    <col min="27" max="27" width="1.42578125" style="9" customWidth="1"/>
    <col min="28" max="28" width="23.5703125" style="9" customWidth="1"/>
    <col min="29" max="29" width="20" style="9" customWidth="1"/>
    <col min="30" max="30" width="22.140625" style="9" customWidth="1"/>
    <col min="31" max="31" width="20.140625" style="9" customWidth="1"/>
    <col min="32" max="32" width="21.28515625" style="9" customWidth="1"/>
    <col min="33" max="33" width="21.42578125" style="9" customWidth="1"/>
    <col min="34" max="34" width="9.140625" style="9"/>
    <col min="35" max="35" width="9.140625" style="9" customWidth="1"/>
    <col min="36" max="16384" width="9.140625" style="9"/>
  </cols>
  <sheetData>
    <row r="1" spans="1:33" s="10" customFormat="1" ht="18.75" x14ac:dyDescent="0.2">
      <c r="A1" s="1" t="s">
        <v>63</v>
      </c>
      <c r="B1" s="1"/>
      <c r="C1" s="2" t="s">
        <v>3</v>
      </c>
      <c r="D1" s="124"/>
      <c r="E1" s="175" t="s">
        <v>142</v>
      </c>
      <c r="F1" s="176"/>
      <c r="G1" s="176"/>
      <c r="H1" s="176"/>
      <c r="I1" s="176"/>
      <c r="J1" s="176"/>
      <c r="K1" s="176"/>
      <c r="L1" s="176"/>
      <c r="M1" s="176"/>
      <c r="N1" s="4"/>
    </row>
    <row r="2" spans="1:33" s="10" customFormat="1" ht="18.75" x14ac:dyDescent="0.3">
      <c r="A2" s="2">
        <v>2</v>
      </c>
      <c r="B2" s="2"/>
      <c r="C2" s="11">
        <f>VLOOKUP(E3,МО!$B$5:$C$59,2,FALSE)</f>
        <v>30</v>
      </c>
      <c r="D2" s="125"/>
      <c r="E2" s="177" t="s">
        <v>112</v>
      </c>
      <c r="F2" s="178"/>
      <c r="G2" s="178"/>
      <c r="H2" s="178"/>
      <c r="I2" s="178"/>
      <c r="J2" s="178"/>
      <c r="K2" s="178"/>
      <c r="L2" s="178"/>
      <c r="M2" s="178"/>
      <c r="N2" s="3"/>
    </row>
    <row r="3" spans="1:33" s="10" customFormat="1" ht="20.25" x14ac:dyDescent="0.3">
      <c r="C3" s="9"/>
      <c r="D3" s="9"/>
      <c r="E3" s="181" t="s">
        <v>20</v>
      </c>
      <c r="F3" s="181"/>
      <c r="G3" s="181"/>
      <c r="H3" s="181"/>
      <c r="I3" s="181"/>
      <c r="J3" s="181"/>
      <c r="K3" s="181"/>
      <c r="L3" s="181"/>
      <c r="M3" s="181"/>
      <c r="N3" s="5"/>
      <c r="S3" s="59" t="s">
        <v>119</v>
      </c>
      <c r="T3" s="16"/>
      <c r="U3" s="16"/>
    </row>
    <row r="4" spans="1:33" s="10" customFormat="1" ht="20.25" x14ac:dyDescent="0.3">
      <c r="C4" s="13">
        <f>IF((COUNTIF(МО!$C$5:$C$13,C2)&gt;0)=TRUE,CONCATENATE(0,C2),C2)</f>
        <v>30</v>
      </c>
      <c r="D4" s="126"/>
      <c r="F4" s="9"/>
      <c r="H4" s="9"/>
      <c r="J4" s="9"/>
      <c r="L4" s="26"/>
      <c r="M4" s="26"/>
      <c r="N4" s="5"/>
      <c r="S4" s="59"/>
      <c r="T4" s="16"/>
      <c r="U4" s="16"/>
    </row>
    <row r="5" spans="1:33" s="10" customFormat="1" ht="18.75" x14ac:dyDescent="0.3">
      <c r="C5" s="12">
        <f>VLOOKUP(C2,МО!$A$5:$G$59,7)</f>
        <v>6114001941</v>
      </c>
      <c r="D5" s="18"/>
      <c r="E5" s="9"/>
      <c r="G5" s="9"/>
      <c r="I5" s="9"/>
      <c r="K5" s="9"/>
      <c r="L5" s="26"/>
      <c r="M5" s="26"/>
      <c r="N5" s="5"/>
    </row>
    <row r="6" spans="1:33" s="10" customFormat="1" hidden="1" x14ac:dyDescent="0.2">
      <c r="C6" s="9"/>
      <c r="D6" s="9"/>
      <c r="E6" s="9"/>
      <c r="G6" s="9"/>
      <c r="I6" s="9"/>
      <c r="K6" s="9"/>
      <c r="L6" s="9"/>
      <c r="N6" s="9"/>
    </row>
    <row r="7" spans="1:33" s="10" customFormat="1" ht="18" customHeight="1" outlineLevel="1" x14ac:dyDescent="0.3">
      <c r="C7" s="9"/>
      <c r="D7" s="9"/>
      <c r="F7" s="67" t="s">
        <v>113</v>
      </c>
      <c r="H7" s="9"/>
      <c r="J7" s="9"/>
      <c r="L7" s="9"/>
      <c r="N7" s="9"/>
      <c r="S7" s="113" t="s">
        <v>134</v>
      </c>
      <c r="T7" s="168" t="s">
        <v>136</v>
      </c>
      <c r="U7" s="168"/>
      <c r="V7" s="168"/>
      <c r="W7" s="168"/>
      <c r="X7" s="168"/>
      <c r="AA7" s="60"/>
    </row>
    <row r="8" spans="1:33" s="10" customFormat="1" ht="20.25" outlineLevel="1" x14ac:dyDescent="0.3">
      <c r="D8" s="18"/>
      <c r="E8" s="122" t="s">
        <v>120</v>
      </c>
      <c r="F8" s="179" t="s">
        <v>83</v>
      </c>
      <c r="G8" s="179"/>
      <c r="H8" s="179"/>
      <c r="I8" s="179"/>
      <c r="J8" s="179"/>
      <c r="K8" s="179"/>
      <c r="L8" s="66"/>
      <c r="M8" s="65"/>
      <c r="N8" s="65"/>
      <c r="S8" s="112" t="s">
        <v>135</v>
      </c>
      <c r="T8" s="168" t="s">
        <v>137</v>
      </c>
      <c r="U8" s="168"/>
      <c r="V8" s="168"/>
      <c r="W8" s="168"/>
      <c r="X8" s="168"/>
    </row>
    <row r="9" spans="1:33" s="10" customFormat="1" ht="20.25" outlineLevel="1" x14ac:dyDescent="0.3">
      <c r="D9" s="18"/>
      <c r="E9" s="123" t="s">
        <v>121</v>
      </c>
      <c r="F9" s="180" t="s">
        <v>84</v>
      </c>
      <c r="G9" s="180"/>
      <c r="H9" s="180"/>
      <c r="I9" s="180"/>
      <c r="J9" s="180"/>
      <c r="K9" s="180"/>
      <c r="L9" s="66"/>
      <c r="M9" s="65"/>
      <c r="N9" s="65"/>
      <c r="S9" s="115" t="s">
        <v>138</v>
      </c>
      <c r="T9" s="172" t="s">
        <v>139</v>
      </c>
      <c r="U9" s="173"/>
      <c r="V9" s="173"/>
      <c r="W9" s="173"/>
      <c r="X9" s="174"/>
      <c r="Y9" s="60"/>
      <c r="Z9" s="60"/>
    </row>
    <row r="10" spans="1:33" s="10" customFormat="1" ht="20.25" outlineLevel="1" x14ac:dyDescent="0.3">
      <c r="D10" s="18"/>
      <c r="E10" s="123" t="s">
        <v>122</v>
      </c>
      <c r="F10" s="180" t="s">
        <v>125</v>
      </c>
      <c r="G10" s="180"/>
      <c r="H10" s="180"/>
      <c r="I10" s="180"/>
      <c r="J10" s="180"/>
      <c r="K10" s="180"/>
      <c r="L10" s="66"/>
      <c r="M10" s="65"/>
      <c r="N10" s="65"/>
      <c r="S10" s="59"/>
      <c r="T10" s="16"/>
      <c r="U10" s="16"/>
    </row>
    <row r="11" spans="1:33" s="10" customFormat="1" ht="20.25" outlineLevel="1" x14ac:dyDescent="0.3">
      <c r="D11" s="18"/>
      <c r="E11" s="122" t="s">
        <v>123</v>
      </c>
      <c r="F11" s="180" t="s">
        <v>141</v>
      </c>
      <c r="G11" s="180"/>
      <c r="H11" s="180"/>
      <c r="I11" s="180"/>
      <c r="J11" s="180"/>
      <c r="K11" s="180"/>
      <c r="L11" s="66"/>
      <c r="M11" s="65"/>
      <c r="N11" s="65"/>
      <c r="S11" s="59"/>
      <c r="T11" s="16"/>
      <c r="U11" s="16"/>
    </row>
    <row r="12" spans="1:33" s="10" customFormat="1" ht="20.25" outlineLevel="1" x14ac:dyDescent="0.3">
      <c r="D12" s="18"/>
      <c r="E12" s="123" t="s">
        <v>124</v>
      </c>
      <c r="F12" s="180" t="s">
        <v>126</v>
      </c>
      <c r="G12" s="180"/>
      <c r="H12" s="180"/>
      <c r="I12" s="180"/>
      <c r="J12" s="180"/>
      <c r="K12" s="180"/>
      <c r="L12" s="66"/>
      <c r="M12" s="65"/>
      <c r="N12" s="65"/>
      <c r="S12" s="59"/>
      <c r="T12" s="16"/>
      <c r="U12" s="16"/>
    </row>
    <row r="13" spans="1:33" s="16" customFormat="1" hidden="1" x14ac:dyDescent="0.2">
      <c r="A13" s="12"/>
      <c r="B13" s="12"/>
      <c r="D13" s="127"/>
      <c r="E13" s="14"/>
      <c r="F13" s="14"/>
      <c r="G13" s="14"/>
      <c r="H13" s="14"/>
      <c r="I13" s="14"/>
      <c r="J13" s="14"/>
      <c r="K13" s="14"/>
      <c r="L13" s="14"/>
      <c r="M13" s="14"/>
      <c r="N13" s="15"/>
      <c r="X13" s="10"/>
      <c r="Z13" s="61">
        <v>32</v>
      </c>
    </row>
    <row r="14" spans="1:33" s="16" customFormat="1" ht="14.25" customHeight="1" x14ac:dyDescent="0.25">
      <c r="A14" s="12"/>
      <c r="B14" s="12"/>
      <c r="C14" s="18"/>
      <c r="D14" s="18"/>
      <c r="E14" s="19"/>
      <c r="F14" s="19"/>
      <c r="G14" s="19"/>
      <c r="H14" s="19"/>
      <c r="I14" s="19"/>
      <c r="J14" s="19"/>
      <c r="K14" s="18"/>
      <c r="L14" s="20"/>
      <c r="M14" s="153" t="s">
        <v>120</v>
      </c>
      <c r="N14" s="153"/>
      <c r="X14" s="60"/>
    </row>
    <row r="15" spans="1:33" s="16" customFormat="1" ht="19.5" x14ac:dyDescent="0.2">
      <c r="A15" s="12"/>
      <c r="B15" s="12"/>
      <c r="C15" s="18"/>
      <c r="D15" s="18"/>
      <c r="E15" s="155" t="s">
        <v>113</v>
      </c>
      <c r="F15" s="155"/>
      <c r="G15" s="155"/>
      <c r="H15" s="155"/>
      <c r="I15" s="155"/>
      <c r="J15" s="155"/>
      <c r="K15" s="155"/>
      <c r="L15" s="155"/>
      <c r="M15" s="155"/>
      <c r="N15" s="155"/>
    </row>
    <row r="16" spans="1:33" s="16" customFormat="1" ht="30" customHeight="1" x14ac:dyDescent="0.3">
      <c r="A16" s="12"/>
      <c r="B16" s="12"/>
      <c r="C16" s="18"/>
      <c r="D16" s="18"/>
      <c r="E16" s="158" t="s">
        <v>83</v>
      </c>
      <c r="F16" s="158"/>
      <c r="G16" s="158"/>
      <c r="H16" s="158"/>
      <c r="I16" s="158"/>
      <c r="J16" s="158"/>
      <c r="K16" s="158"/>
      <c r="L16" s="158"/>
      <c r="M16" s="158"/>
      <c r="N16" s="158"/>
      <c r="P16" s="169" t="s">
        <v>144</v>
      </c>
      <c r="Q16" s="170"/>
      <c r="R16" s="171"/>
      <c r="X16" s="17"/>
      <c r="AB16" s="148" t="s">
        <v>146</v>
      </c>
      <c r="AC16" s="149"/>
      <c r="AD16" s="149"/>
      <c r="AE16" s="149"/>
      <c r="AF16" s="149"/>
      <c r="AG16" s="150"/>
    </row>
    <row r="17" spans="1:33" s="17" customFormat="1" ht="15.75" x14ac:dyDescent="0.25">
      <c r="A17" s="159" t="s">
        <v>60</v>
      </c>
      <c r="B17" s="159" t="s">
        <v>61</v>
      </c>
      <c r="C17" s="159" t="s">
        <v>62</v>
      </c>
      <c r="D17" s="128"/>
      <c r="E17" s="162" t="s">
        <v>118</v>
      </c>
      <c r="F17" s="164" t="s">
        <v>4</v>
      </c>
      <c r="G17" s="136">
        <v>2021</v>
      </c>
      <c r="H17" s="136">
        <v>2022</v>
      </c>
      <c r="I17" s="136">
        <v>2023</v>
      </c>
      <c r="J17" s="136">
        <v>2024</v>
      </c>
      <c r="K17" s="136">
        <v>2025</v>
      </c>
      <c r="L17" s="136">
        <v>2026</v>
      </c>
      <c r="M17" s="136">
        <v>2027</v>
      </c>
      <c r="N17" s="157" t="s">
        <v>143</v>
      </c>
      <c r="P17" s="138">
        <v>2021</v>
      </c>
      <c r="Q17" s="138">
        <v>2022</v>
      </c>
      <c r="R17" s="138">
        <v>2023</v>
      </c>
      <c r="AB17" s="141">
        <v>2021</v>
      </c>
      <c r="AC17" s="141">
        <v>2022</v>
      </c>
      <c r="AD17" s="141">
        <v>2023</v>
      </c>
      <c r="AE17" s="141">
        <v>2024</v>
      </c>
      <c r="AF17" s="141">
        <v>2025</v>
      </c>
      <c r="AG17" s="141">
        <v>2026</v>
      </c>
    </row>
    <row r="18" spans="1:33" s="17" customFormat="1" ht="15.75" x14ac:dyDescent="0.25">
      <c r="A18" s="159"/>
      <c r="B18" s="159" t="s">
        <v>2</v>
      </c>
      <c r="C18" s="159" t="s">
        <v>2</v>
      </c>
      <c r="D18" s="129"/>
      <c r="E18" s="163"/>
      <c r="F18" s="165"/>
      <c r="G18" s="44" t="s">
        <v>0</v>
      </c>
      <c r="H18" s="44" t="s">
        <v>0</v>
      </c>
      <c r="I18" s="44" t="s">
        <v>0</v>
      </c>
      <c r="J18" s="44" t="s">
        <v>1</v>
      </c>
      <c r="K18" s="43" t="s">
        <v>117</v>
      </c>
      <c r="L18" s="43" t="s">
        <v>117</v>
      </c>
      <c r="M18" s="43" t="s">
        <v>117</v>
      </c>
      <c r="N18" s="157"/>
      <c r="P18" s="139" t="s">
        <v>0</v>
      </c>
      <c r="Q18" s="139" t="s">
        <v>0</v>
      </c>
      <c r="R18" s="139" t="s">
        <v>0</v>
      </c>
      <c r="V18" s="58"/>
      <c r="W18" s="58"/>
      <c r="AB18" s="140"/>
      <c r="AC18" s="140"/>
      <c r="AD18" s="140"/>
      <c r="AE18" s="140"/>
      <c r="AF18" s="140"/>
      <c r="AG18" s="140"/>
    </row>
    <row r="19" spans="1:33" s="17" customFormat="1" ht="15.75" customHeight="1" x14ac:dyDescent="0.25">
      <c r="A19" s="34">
        <v>200000</v>
      </c>
      <c r="B19" s="38">
        <f t="shared" ref="B19:B44" si="0">VALUE(CONCATENATE($A$2,$C$4,C19))</f>
        <v>230100010</v>
      </c>
      <c r="C19" s="34">
        <v>100010</v>
      </c>
      <c r="D19" s="130">
        <v>17148</v>
      </c>
      <c r="E19" s="84" t="s">
        <v>108</v>
      </c>
      <c r="F19" s="85" t="s">
        <v>68</v>
      </c>
      <c r="G19" s="109"/>
      <c r="H19" s="109"/>
      <c r="I19" s="109"/>
      <c r="J19" s="109"/>
      <c r="K19" s="109"/>
      <c r="L19" s="109"/>
      <c r="M19" s="109"/>
      <c r="N19" s="21" t="s">
        <v>129</v>
      </c>
      <c r="P19" s="145">
        <v>192380</v>
      </c>
      <c r="Q19" s="145">
        <v>169213</v>
      </c>
      <c r="R19" s="145">
        <v>197724</v>
      </c>
      <c r="S19" s="167" t="s">
        <v>148</v>
      </c>
      <c r="T19" s="167"/>
      <c r="U19" s="167"/>
      <c r="V19" s="167"/>
      <c r="W19" s="167"/>
      <c r="X19" s="167"/>
      <c r="AB19" s="146">
        <v>192380</v>
      </c>
      <c r="AC19" s="146">
        <v>169213.2</v>
      </c>
      <c r="AD19" s="146">
        <v>173216</v>
      </c>
      <c r="AE19" s="146">
        <v>174500</v>
      </c>
      <c r="AF19" s="146">
        <v>175000</v>
      </c>
      <c r="AG19" s="146">
        <v>176000</v>
      </c>
    </row>
    <row r="20" spans="1:33" s="17" customFormat="1" ht="15.75" x14ac:dyDescent="0.2">
      <c r="A20" s="34">
        <v>200010</v>
      </c>
      <c r="B20" s="38">
        <f t="shared" si="0"/>
        <v>230101010</v>
      </c>
      <c r="C20" s="34">
        <v>101010</v>
      </c>
      <c r="D20" s="130"/>
      <c r="E20" s="50" t="s">
        <v>130</v>
      </c>
      <c r="F20" s="42" t="s">
        <v>115</v>
      </c>
      <c r="G20" s="116"/>
      <c r="H20" s="36">
        <f>IFERROR(ROUND(IF(G19,H19/G19*100,0),1),0)</f>
        <v>0</v>
      </c>
      <c r="I20" s="36">
        <f t="shared" ref="I20:M20" si="1">IFERROR(ROUND(IF(H19,I19/H19*100,0),1),0)</f>
        <v>0</v>
      </c>
      <c r="J20" s="36">
        <f t="shared" si="1"/>
        <v>0</v>
      </c>
      <c r="K20" s="36">
        <f t="shared" si="1"/>
        <v>0</v>
      </c>
      <c r="L20" s="36">
        <f t="shared" si="1"/>
        <v>0</v>
      </c>
      <c r="M20" s="36">
        <f t="shared" si="1"/>
        <v>0</v>
      </c>
      <c r="N20" s="41">
        <f>IFERROR(ROUND(IF(G19,M19/G19*100,0),1),0)</f>
        <v>0</v>
      </c>
      <c r="S20" s="167"/>
      <c r="T20" s="167"/>
      <c r="U20" s="167"/>
      <c r="V20" s="167"/>
      <c r="W20" s="167"/>
      <c r="X20" s="167"/>
      <c r="AB20" s="146">
        <v>105.9</v>
      </c>
      <c r="AC20" s="146">
        <v>88</v>
      </c>
      <c r="AD20" s="146">
        <v>102.4</v>
      </c>
      <c r="AE20" s="146">
        <v>100.7</v>
      </c>
      <c r="AF20" s="146">
        <v>100.3</v>
      </c>
      <c r="AG20" s="146">
        <v>100.6</v>
      </c>
    </row>
    <row r="21" spans="1:33" s="17" customFormat="1" ht="31.5" x14ac:dyDescent="0.25">
      <c r="A21" s="34">
        <v>200020</v>
      </c>
      <c r="B21" s="38">
        <f t="shared" si="0"/>
        <v>230100020</v>
      </c>
      <c r="C21" s="34">
        <v>100020</v>
      </c>
      <c r="D21" s="133">
        <v>17158</v>
      </c>
      <c r="E21" s="86" t="s">
        <v>109</v>
      </c>
      <c r="F21" s="85" t="s">
        <v>68</v>
      </c>
      <c r="G21" s="109"/>
      <c r="H21" s="109"/>
      <c r="I21" s="109"/>
      <c r="J21" s="109"/>
      <c r="K21" s="109"/>
      <c r="L21" s="109"/>
      <c r="M21" s="109"/>
      <c r="N21" s="21" t="s">
        <v>129</v>
      </c>
      <c r="P21" s="145">
        <v>33618</v>
      </c>
      <c r="Q21" s="145">
        <v>29345</v>
      </c>
      <c r="R21" s="145">
        <v>39063</v>
      </c>
      <c r="S21" s="167"/>
      <c r="T21" s="167"/>
      <c r="U21" s="167"/>
      <c r="V21" s="167"/>
      <c r="W21" s="167"/>
      <c r="X21" s="167"/>
      <c r="AB21" s="146">
        <v>34766</v>
      </c>
      <c r="AC21" s="146">
        <v>30291.5</v>
      </c>
      <c r="AD21" s="146">
        <v>31548</v>
      </c>
      <c r="AE21" s="146">
        <v>31700</v>
      </c>
      <c r="AF21" s="146">
        <v>32000</v>
      </c>
      <c r="AG21" s="146">
        <v>32300</v>
      </c>
    </row>
    <row r="22" spans="1:33" s="17" customFormat="1" ht="15.75" x14ac:dyDescent="0.2">
      <c r="A22" s="34">
        <v>200030</v>
      </c>
      <c r="B22" s="38">
        <f t="shared" si="0"/>
        <v>230101020</v>
      </c>
      <c r="C22" s="34">
        <v>101020</v>
      </c>
      <c r="D22" s="130"/>
      <c r="E22" s="50" t="s">
        <v>130</v>
      </c>
      <c r="F22" s="42" t="s">
        <v>115</v>
      </c>
      <c r="G22" s="116"/>
      <c r="H22" s="36">
        <f>IFERROR(ROUND(IF(G21,H21/G21*100,0),1),0)</f>
        <v>0</v>
      </c>
      <c r="I22" s="36">
        <f t="shared" ref="I22:M22" si="2">IFERROR(ROUND(IF(H21,I21/H21*100,0),1),0)</f>
        <v>0</v>
      </c>
      <c r="J22" s="36">
        <f t="shared" si="2"/>
        <v>0</v>
      </c>
      <c r="K22" s="36">
        <f t="shared" si="2"/>
        <v>0</v>
      </c>
      <c r="L22" s="36">
        <f t="shared" si="2"/>
        <v>0</v>
      </c>
      <c r="M22" s="36">
        <f t="shared" si="2"/>
        <v>0</v>
      </c>
      <c r="N22" s="41">
        <f>IFERROR(ROUND(IF(G21,M21/G21*100,0),1),0)</f>
        <v>0</v>
      </c>
      <c r="AB22" s="146">
        <v>100.7</v>
      </c>
      <c r="AC22" s="146">
        <v>87.1</v>
      </c>
      <c r="AD22" s="146">
        <v>104.1</v>
      </c>
      <c r="AE22" s="146">
        <v>100.5</v>
      </c>
      <c r="AF22" s="146">
        <v>100.9</v>
      </c>
      <c r="AG22" s="146">
        <v>100.9</v>
      </c>
    </row>
    <row r="23" spans="1:33" s="17" customFormat="1" ht="31.5" x14ac:dyDescent="0.2">
      <c r="A23" s="34">
        <v>200040</v>
      </c>
      <c r="B23" s="38">
        <f t="shared" si="0"/>
        <v>230100030</v>
      </c>
      <c r="C23" s="34">
        <v>100030</v>
      </c>
      <c r="D23" s="130"/>
      <c r="E23" s="86" t="s">
        <v>110</v>
      </c>
      <c r="F23" s="85" t="s">
        <v>68</v>
      </c>
      <c r="G23" s="109">
        <v>0</v>
      </c>
      <c r="H23" s="109">
        <v>0</v>
      </c>
      <c r="I23" s="109">
        <v>0</v>
      </c>
      <c r="J23" s="109">
        <v>0</v>
      </c>
      <c r="K23" s="109">
        <v>0</v>
      </c>
      <c r="L23" s="109">
        <v>0</v>
      </c>
      <c r="M23" s="109">
        <v>0</v>
      </c>
      <c r="N23" s="21" t="s">
        <v>129</v>
      </c>
      <c r="AB23" s="146">
        <v>2605.5</v>
      </c>
      <c r="AC23" s="146">
        <v>3218.1</v>
      </c>
      <c r="AD23" s="146">
        <v>3224</v>
      </c>
      <c r="AE23" s="146">
        <v>3235</v>
      </c>
      <c r="AF23" s="146">
        <v>3245</v>
      </c>
      <c r="AG23" s="146">
        <v>3255</v>
      </c>
    </row>
    <row r="24" spans="1:33" s="17" customFormat="1" ht="15.75" x14ac:dyDescent="0.2">
      <c r="A24" s="34">
        <v>200050</v>
      </c>
      <c r="B24" s="38">
        <f t="shared" si="0"/>
        <v>230101030</v>
      </c>
      <c r="C24" s="34">
        <v>101030</v>
      </c>
      <c r="D24" s="130"/>
      <c r="E24" s="50" t="s">
        <v>130</v>
      </c>
      <c r="F24" s="42" t="s">
        <v>115</v>
      </c>
      <c r="G24" s="116"/>
      <c r="H24" s="36">
        <f>IFERROR(ROUND(IF(G23,H23/G23*100,0),1),0)</f>
        <v>0</v>
      </c>
      <c r="I24" s="36">
        <f t="shared" ref="I24:M24" si="3">IFERROR(ROUND(IF(H23,I23/H23*100,0),1),0)</f>
        <v>0</v>
      </c>
      <c r="J24" s="36">
        <f t="shared" si="3"/>
        <v>0</v>
      </c>
      <c r="K24" s="36">
        <f t="shared" si="3"/>
        <v>0</v>
      </c>
      <c r="L24" s="36">
        <f t="shared" si="3"/>
        <v>0</v>
      </c>
      <c r="M24" s="36">
        <f t="shared" si="3"/>
        <v>0</v>
      </c>
      <c r="N24" s="41">
        <f>IFERROR(ROUND(IF(G23,M23/G23*100,0),1),0)</f>
        <v>0</v>
      </c>
      <c r="AB24" s="146">
        <v>213.6</v>
      </c>
      <c r="AC24" s="146">
        <v>123.5</v>
      </c>
      <c r="AD24" s="146">
        <v>100.2</v>
      </c>
      <c r="AE24" s="146">
        <v>100.3</v>
      </c>
      <c r="AF24" s="146">
        <v>100.3</v>
      </c>
      <c r="AG24" s="146">
        <v>100.3</v>
      </c>
    </row>
    <row r="25" spans="1:33" s="17" customFormat="1" ht="31.5" x14ac:dyDescent="0.25">
      <c r="A25" s="34">
        <v>200060</v>
      </c>
      <c r="B25" s="38">
        <f t="shared" si="0"/>
        <v>230100040</v>
      </c>
      <c r="C25" s="34">
        <v>100040</v>
      </c>
      <c r="D25" s="133">
        <v>17164</v>
      </c>
      <c r="E25" s="86" t="s">
        <v>140</v>
      </c>
      <c r="F25" s="85" t="s">
        <v>68</v>
      </c>
      <c r="G25" s="109">
        <f t="shared" ref="G25" si="4">IF(AB25="","",AB25)</f>
        <v>0</v>
      </c>
      <c r="H25" s="109">
        <f t="shared" ref="H25" si="5">IF(AC25="","",AC25)</f>
        <v>0</v>
      </c>
      <c r="I25" s="109">
        <v>0</v>
      </c>
      <c r="J25" s="109">
        <v>0</v>
      </c>
      <c r="K25" s="109">
        <v>0</v>
      </c>
      <c r="L25" s="109">
        <v>0</v>
      </c>
      <c r="M25" s="109">
        <v>0</v>
      </c>
      <c r="N25" s="21" t="s">
        <v>129</v>
      </c>
      <c r="P25" s="145">
        <v>0</v>
      </c>
      <c r="Q25" s="145">
        <v>0</v>
      </c>
      <c r="R25" s="145">
        <v>0</v>
      </c>
      <c r="AB25" s="146">
        <v>0</v>
      </c>
      <c r="AC25" s="146">
        <v>0</v>
      </c>
      <c r="AD25" s="146" t="s">
        <v>149</v>
      </c>
      <c r="AE25" s="146" t="s">
        <v>149</v>
      </c>
      <c r="AF25" s="146" t="s">
        <v>149</v>
      </c>
      <c r="AG25" s="146" t="s">
        <v>149</v>
      </c>
    </row>
    <row r="26" spans="1:33" s="17" customFormat="1" ht="15.75" x14ac:dyDescent="0.2">
      <c r="A26" s="34">
        <v>200070</v>
      </c>
      <c r="B26" s="38">
        <f t="shared" si="0"/>
        <v>230101040</v>
      </c>
      <c r="C26" s="34">
        <v>101040</v>
      </c>
      <c r="D26" s="130"/>
      <c r="E26" s="50" t="s">
        <v>130</v>
      </c>
      <c r="F26" s="42" t="s">
        <v>115</v>
      </c>
      <c r="G26" s="116">
        <f t="shared" ref="G22:G44" si="6">IF(AB26="","",AB26)</f>
        <v>0</v>
      </c>
      <c r="H26" s="36">
        <f>IFERROR(ROUND(IF(G25,H25/G25*100,0),1),0)</f>
        <v>0</v>
      </c>
      <c r="I26" s="36">
        <f t="shared" ref="I26" si="7">IFERROR(ROUND(IF(H25,I25/H25*100,0),1),0)</f>
        <v>0</v>
      </c>
      <c r="J26" s="36">
        <f t="shared" ref="J26" si="8">IFERROR(ROUND(IF(I25,J25/I25*100,0),1),0)</f>
        <v>0</v>
      </c>
      <c r="K26" s="36">
        <f t="shared" ref="K26" si="9">IFERROR(ROUND(IF(J25,K25/J25*100,0),1),0)</f>
        <v>0</v>
      </c>
      <c r="L26" s="36">
        <f t="shared" ref="L26" si="10">IFERROR(ROUND(IF(K25,L25/K25*100,0),1),0)</f>
        <v>0</v>
      </c>
      <c r="M26" s="36">
        <f t="shared" ref="M26" si="11">IFERROR(ROUND(IF(L25,M25/L25*100,0),1),0)</f>
        <v>0</v>
      </c>
      <c r="N26" s="41">
        <f>IFERROR(ROUND(IF(G25,M25/G25*100,0),1),0)</f>
        <v>0</v>
      </c>
      <c r="AB26" s="146">
        <v>0</v>
      </c>
      <c r="AC26" s="146">
        <v>0</v>
      </c>
      <c r="AD26" s="146">
        <v>0</v>
      </c>
      <c r="AE26" s="146">
        <v>0</v>
      </c>
      <c r="AF26" s="146">
        <v>0</v>
      </c>
      <c r="AG26" s="146">
        <v>0</v>
      </c>
    </row>
    <row r="27" spans="1:33" s="17" customFormat="1" ht="15.75" x14ac:dyDescent="0.25">
      <c r="A27" s="34">
        <v>200080</v>
      </c>
      <c r="B27" s="38">
        <f t="shared" si="0"/>
        <v>230100050</v>
      </c>
      <c r="C27" s="34">
        <v>100050</v>
      </c>
      <c r="D27" s="130">
        <v>17150</v>
      </c>
      <c r="E27" s="84" t="s">
        <v>69</v>
      </c>
      <c r="F27" s="85" t="s">
        <v>68</v>
      </c>
      <c r="G27" s="109">
        <f t="shared" ref="G27" si="12">IF(AB27="","",AB27)</f>
        <v>0</v>
      </c>
      <c r="H27" s="109">
        <f t="shared" ref="H27" si="13">IF(AC27="","",AC27)</f>
        <v>0</v>
      </c>
      <c r="I27" s="109">
        <v>0</v>
      </c>
      <c r="J27" s="109">
        <v>0</v>
      </c>
      <c r="K27" s="109">
        <v>0</v>
      </c>
      <c r="L27" s="109">
        <v>0</v>
      </c>
      <c r="M27" s="109">
        <v>0</v>
      </c>
      <c r="N27" s="21" t="s">
        <v>129</v>
      </c>
      <c r="P27" s="145">
        <v>0</v>
      </c>
      <c r="Q27" s="145">
        <v>0</v>
      </c>
      <c r="R27" s="145">
        <v>0</v>
      </c>
      <c r="AB27" s="146">
        <v>0</v>
      </c>
      <c r="AC27" s="146">
        <v>0</v>
      </c>
      <c r="AD27" s="146" t="s">
        <v>149</v>
      </c>
      <c r="AE27" s="146" t="s">
        <v>149</v>
      </c>
      <c r="AF27" s="146" t="s">
        <v>149</v>
      </c>
      <c r="AG27" s="146" t="s">
        <v>149</v>
      </c>
    </row>
    <row r="28" spans="1:33" s="17" customFormat="1" ht="15.75" x14ac:dyDescent="0.2">
      <c r="A28" s="34">
        <v>200090</v>
      </c>
      <c r="B28" s="38">
        <f t="shared" si="0"/>
        <v>230101050</v>
      </c>
      <c r="C28" s="34">
        <v>101050</v>
      </c>
      <c r="D28" s="130"/>
      <c r="E28" s="50" t="s">
        <v>130</v>
      </c>
      <c r="F28" s="42" t="s">
        <v>115</v>
      </c>
      <c r="G28" s="116">
        <f t="shared" si="6"/>
        <v>0</v>
      </c>
      <c r="H28" s="36">
        <f>IFERROR(ROUND(IF(G27,H27/G27*100,0),1),0)</f>
        <v>0</v>
      </c>
      <c r="I28" s="36">
        <f t="shared" ref="I28" si="14">IFERROR(ROUND(IF(H27,I27/H27*100,0),1),0)</f>
        <v>0</v>
      </c>
      <c r="J28" s="36">
        <f t="shared" ref="J28" si="15">IFERROR(ROUND(IF(I27,J27/I27*100,0),1),0)</f>
        <v>0</v>
      </c>
      <c r="K28" s="36">
        <f t="shared" ref="K28" si="16">IFERROR(ROUND(IF(J27,K27/J27*100,0),1),0)</f>
        <v>0</v>
      </c>
      <c r="L28" s="36">
        <f t="shared" ref="L28" si="17">IFERROR(ROUND(IF(K27,L27/K27*100,0),1),0)</f>
        <v>0</v>
      </c>
      <c r="M28" s="36">
        <f t="shared" ref="M28" si="18">IFERROR(ROUND(IF(L27,M27/L27*100,0),1),0)</f>
        <v>0</v>
      </c>
      <c r="N28" s="41">
        <f>IFERROR(ROUND(IF(G27,M27/G27*100,0),1),0)</f>
        <v>0</v>
      </c>
      <c r="AB28" s="146">
        <v>0</v>
      </c>
      <c r="AC28" s="146">
        <v>0</v>
      </c>
      <c r="AD28" s="146">
        <v>0</v>
      </c>
      <c r="AE28" s="146">
        <v>0</v>
      </c>
      <c r="AF28" s="146">
        <v>0</v>
      </c>
      <c r="AG28" s="146">
        <v>0</v>
      </c>
    </row>
    <row r="29" spans="1:33" s="17" customFormat="1" ht="15.75" x14ac:dyDescent="0.25">
      <c r="A29" s="34">
        <v>200100</v>
      </c>
      <c r="B29" s="38">
        <f t="shared" si="0"/>
        <v>230100060</v>
      </c>
      <c r="C29" s="34">
        <v>100060</v>
      </c>
      <c r="D29" s="130">
        <v>17155</v>
      </c>
      <c r="E29" s="84" t="s">
        <v>70</v>
      </c>
      <c r="F29" s="85" t="s">
        <v>68</v>
      </c>
      <c r="G29" s="109">
        <f t="shared" si="6"/>
        <v>0</v>
      </c>
      <c r="H29" s="109">
        <f t="shared" ref="H29" si="19">IF(AC29="","",AC29)</f>
        <v>0</v>
      </c>
      <c r="I29" s="109">
        <v>0</v>
      </c>
      <c r="J29" s="109">
        <v>0</v>
      </c>
      <c r="K29" s="109">
        <v>0</v>
      </c>
      <c r="L29" s="109">
        <v>0</v>
      </c>
      <c r="M29" s="109">
        <v>0</v>
      </c>
      <c r="N29" s="21" t="s">
        <v>129</v>
      </c>
      <c r="P29" s="145">
        <v>0</v>
      </c>
      <c r="Q29" s="145">
        <v>0</v>
      </c>
      <c r="R29" s="145">
        <v>0</v>
      </c>
      <c r="AB29" s="146">
        <v>0</v>
      </c>
      <c r="AC29" s="146">
        <v>0</v>
      </c>
      <c r="AD29" s="146" t="s">
        <v>149</v>
      </c>
      <c r="AE29" s="146" t="s">
        <v>149</v>
      </c>
      <c r="AF29" s="146" t="s">
        <v>149</v>
      </c>
      <c r="AG29" s="146" t="s">
        <v>149</v>
      </c>
    </row>
    <row r="30" spans="1:33" s="17" customFormat="1" ht="15.75" x14ac:dyDescent="0.2">
      <c r="A30" s="34">
        <v>200110</v>
      </c>
      <c r="B30" s="38">
        <f t="shared" si="0"/>
        <v>230101060</v>
      </c>
      <c r="C30" s="34">
        <v>101060</v>
      </c>
      <c r="D30" s="130"/>
      <c r="E30" s="50" t="s">
        <v>130</v>
      </c>
      <c r="F30" s="42" t="s">
        <v>115</v>
      </c>
      <c r="G30" s="116">
        <f t="shared" si="6"/>
        <v>0</v>
      </c>
      <c r="H30" s="36">
        <f>IFERROR(ROUND(IF(G29,H29/G29*100,0),1),0)</f>
        <v>0</v>
      </c>
      <c r="I30" s="36">
        <f t="shared" ref="I30" si="20">IFERROR(ROUND(IF(H29,I29/H29*100,0),1),0)</f>
        <v>0</v>
      </c>
      <c r="J30" s="36">
        <f t="shared" ref="J30" si="21">IFERROR(ROUND(IF(I29,J29/I29*100,0),1),0)</f>
        <v>0</v>
      </c>
      <c r="K30" s="36">
        <f t="shared" ref="K30" si="22">IFERROR(ROUND(IF(J29,K29/J29*100,0),1),0)</f>
        <v>0</v>
      </c>
      <c r="L30" s="36">
        <f t="shared" ref="L30" si="23">IFERROR(ROUND(IF(K29,L29/K29*100,0),1),0)</f>
        <v>0</v>
      </c>
      <c r="M30" s="36">
        <f t="shared" ref="M30" si="24">IFERROR(ROUND(IF(L29,M29/L29*100,0),1),0)</f>
        <v>0</v>
      </c>
      <c r="N30" s="41">
        <f>IFERROR(ROUND(IF(G29,M29/G29*100,0),1),0)</f>
        <v>0</v>
      </c>
      <c r="AB30" s="146">
        <v>0</v>
      </c>
      <c r="AC30" s="146">
        <v>0</v>
      </c>
      <c r="AD30" s="146">
        <v>0</v>
      </c>
      <c r="AE30" s="146">
        <v>0</v>
      </c>
      <c r="AF30" s="146">
        <v>0</v>
      </c>
      <c r="AG30" s="146">
        <v>0</v>
      </c>
    </row>
    <row r="31" spans="1:33" s="17" customFormat="1" ht="15.75" x14ac:dyDescent="0.25">
      <c r="A31" s="34">
        <v>200120</v>
      </c>
      <c r="B31" s="38">
        <f t="shared" si="0"/>
        <v>230100070</v>
      </c>
      <c r="C31" s="34">
        <v>100070</v>
      </c>
      <c r="D31" s="130">
        <v>17157</v>
      </c>
      <c r="E31" s="84" t="s">
        <v>71</v>
      </c>
      <c r="F31" s="85" t="s">
        <v>68</v>
      </c>
      <c r="G31" s="109">
        <f t="shared" ref="G31" si="25">IF(AB31="","",AB31)</f>
        <v>0</v>
      </c>
      <c r="H31" s="109">
        <f t="shared" ref="H31" si="26">IF(AC31="","",AC31)</f>
        <v>0</v>
      </c>
      <c r="I31" s="109">
        <v>0</v>
      </c>
      <c r="J31" s="109">
        <v>0</v>
      </c>
      <c r="K31" s="109">
        <v>0</v>
      </c>
      <c r="L31" s="109">
        <v>0</v>
      </c>
      <c r="M31" s="109">
        <v>0</v>
      </c>
      <c r="N31" s="21" t="s">
        <v>129</v>
      </c>
      <c r="P31" s="145">
        <v>0</v>
      </c>
      <c r="Q31" s="145">
        <v>0</v>
      </c>
      <c r="R31" s="145">
        <v>0</v>
      </c>
      <c r="AB31" s="146">
        <v>0</v>
      </c>
      <c r="AC31" s="146">
        <v>0</v>
      </c>
      <c r="AD31" s="146" t="s">
        <v>149</v>
      </c>
      <c r="AE31" s="146" t="s">
        <v>149</v>
      </c>
      <c r="AF31" s="146" t="s">
        <v>149</v>
      </c>
      <c r="AG31" s="146" t="s">
        <v>149</v>
      </c>
    </row>
    <row r="32" spans="1:33" s="17" customFormat="1" ht="15.75" x14ac:dyDescent="0.2">
      <c r="A32" s="34">
        <v>200130</v>
      </c>
      <c r="B32" s="38">
        <f t="shared" si="0"/>
        <v>230101070</v>
      </c>
      <c r="C32" s="34">
        <v>101070</v>
      </c>
      <c r="D32" s="130"/>
      <c r="E32" s="50" t="s">
        <v>130</v>
      </c>
      <c r="F32" s="42" t="s">
        <v>115</v>
      </c>
      <c r="G32" s="116">
        <f t="shared" si="6"/>
        <v>0</v>
      </c>
      <c r="H32" s="36">
        <f>IFERROR(ROUND(IF(G31,H31/G31*100,0),1),0)</f>
        <v>0</v>
      </c>
      <c r="I32" s="36">
        <f t="shared" ref="I32" si="27">IFERROR(ROUND(IF(H31,I31/H31*100,0),1),0)</f>
        <v>0</v>
      </c>
      <c r="J32" s="36">
        <f t="shared" ref="J32" si="28">IFERROR(ROUND(IF(I31,J31/I31*100,0),1),0)</f>
        <v>0</v>
      </c>
      <c r="K32" s="36">
        <f t="shared" ref="K32" si="29">IFERROR(ROUND(IF(J31,K31/J31*100,0),1),0)</f>
        <v>0</v>
      </c>
      <c r="L32" s="36">
        <f t="shared" ref="L32" si="30">IFERROR(ROUND(IF(K31,L31/K31*100,0),1),0)</f>
        <v>0</v>
      </c>
      <c r="M32" s="36">
        <f t="shared" ref="M32" si="31">IFERROR(ROUND(IF(L31,M31/L31*100,0),1),0)</f>
        <v>0</v>
      </c>
      <c r="N32" s="41">
        <f>IFERROR(ROUND(IF(G31,M31/G31*100,0),1),0)</f>
        <v>0</v>
      </c>
      <c r="AB32" s="146">
        <v>0</v>
      </c>
      <c r="AC32" s="146">
        <v>0</v>
      </c>
      <c r="AD32" s="146">
        <v>0</v>
      </c>
      <c r="AE32" s="146">
        <v>0</v>
      </c>
      <c r="AF32" s="146">
        <v>0</v>
      </c>
      <c r="AG32" s="146">
        <v>0</v>
      </c>
    </row>
    <row r="33" spans="1:33" s="17" customFormat="1" ht="15.75" x14ac:dyDescent="0.25">
      <c r="A33" s="34">
        <v>200140</v>
      </c>
      <c r="B33" s="38">
        <f t="shared" si="0"/>
        <v>230100080</v>
      </c>
      <c r="C33" s="34">
        <v>100080</v>
      </c>
      <c r="D33" s="130">
        <v>17146</v>
      </c>
      <c r="E33" s="84" t="s">
        <v>72</v>
      </c>
      <c r="F33" s="85" t="s">
        <v>68</v>
      </c>
      <c r="G33" s="109">
        <f t="shared" ref="G33" si="32">IF(AB33="","",AB33)</f>
        <v>0</v>
      </c>
      <c r="H33" s="109">
        <f t="shared" ref="H33" si="33">IF(AC33="","",AC33)</f>
        <v>0</v>
      </c>
      <c r="I33" s="109">
        <v>0</v>
      </c>
      <c r="J33" s="109">
        <v>0</v>
      </c>
      <c r="K33" s="109">
        <v>0</v>
      </c>
      <c r="L33" s="109">
        <v>0</v>
      </c>
      <c r="M33" s="109">
        <v>0</v>
      </c>
      <c r="N33" s="21" t="s">
        <v>129</v>
      </c>
      <c r="P33" s="145">
        <v>0</v>
      </c>
      <c r="Q33" s="145">
        <v>0</v>
      </c>
      <c r="R33" s="145">
        <v>0</v>
      </c>
      <c r="AB33" s="146">
        <v>0</v>
      </c>
      <c r="AC33" s="146">
        <v>0</v>
      </c>
      <c r="AD33" s="146" t="s">
        <v>149</v>
      </c>
      <c r="AE33" s="146" t="s">
        <v>149</v>
      </c>
      <c r="AF33" s="146" t="s">
        <v>149</v>
      </c>
      <c r="AG33" s="146" t="s">
        <v>149</v>
      </c>
    </row>
    <row r="34" spans="1:33" s="17" customFormat="1" ht="15.75" x14ac:dyDescent="0.2">
      <c r="A34" s="34">
        <v>200150</v>
      </c>
      <c r="B34" s="38">
        <f t="shared" si="0"/>
        <v>230101080</v>
      </c>
      <c r="C34" s="34">
        <v>101080</v>
      </c>
      <c r="D34" s="130"/>
      <c r="E34" s="50" t="s">
        <v>130</v>
      </c>
      <c r="F34" s="42" t="s">
        <v>115</v>
      </c>
      <c r="G34" s="116">
        <f t="shared" si="6"/>
        <v>0</v>
      </c>
      <c r="H34" s="36">
        <f>IFERROR(ROUND(IF(G33,H33/G33*100,0),1),0)</f>
        <v>0</v>
      </c>
      <c r="I34" s="36">
        <f t="shared" ref="I34" si="34">IFERROR(ROUND(IF(H33,I33/H33*100,0),1),0)</f>
        <v>0</v>
      </c>
      <c r="J34" s="36">
        <f t="shared" ref="J34" si="35">IFERROR(ROUND(IF(I33,J33/I33*100,0),1),0)</f>
        <v>0</v>
      </c>
      <c r="K34" s="36">
        <f t="shared" ref="K34" si="36">IFERROR(ROUND(IF(J33,K33/J33*100,0),1),0)</f>
        <v>0</v>
      </c>
      <c r="L34" s="36">
        <f t="shared" ref="L34" si="37">IFERROR(ROUND(IF(K33,L33/K33*100,0),1),0)</f>
        <v>0</v>
      </c>
      <c r="M34" s="36">
        <f t="shared" ref="M34" si="38">IFERROR(ROUND(IF(L33,M33/L33*100,0),1),0)</f>
        <v>0</v>
      </c>
      <c r="N34" s="41">
        <f>IFERROR(ROUND(IF(G33,M33/G33*100,0),1),0)</f>
        <v>0</v>
      </c>
      <c r="AB34" s="146">
        <v>0</v>
      </c>
      <c r="AC34" s="146">
        <v>0</v>
      </c>
      <c r="AD34" s="146">
        <v>0</v>
      </c>
      <c r="AE34" s="146">
        <v>0</v>
      </c>
      <c r="AF34" s="146">
        <v>0</v>
      </c>
      <c r="AG34" s="146">
        <v>0</v>
      </c>
    </row>
    <row r="35" spans="1:33" s="17" customFormat="1" ht="31.5" x14ac:dyDescent="0.25">
      <c r="A35" s="34">
        <v>200160</v>
      </c>
      <c r="B35" s="38">
        <f t="shared" si="0"/>
        <v>230100090</v>
      </c>
      <c r="C35" s="34">
        <v>100090</v>
      </c>
      <c r="D35" s="135">
        <v>20641</v>
      </c>
      <c r="E35" s="86" t="s">
        <v>73</v>
      </c>
      <c r="F35" s="85" t="s">
        <v>68</v>
      </c>
      <c r="G35" s="109">
        <v>0</v>
      </c>
      <c r="H35" s="109">
        <v>0</v>
      </c>
      <c r="I35" s="109">
        <v>0</v>
      </c>
      <c r="J35" s="109">
        <v>0</v>
      </c>
      <c r="K35" s="109">
        <v>0</v>
      </c>
      <c r="L35" s="109">
        <v>0</v>
      </c>
      <c r="M35" s="109">
        <v>0</v>
      </c>
      <c r="N35" s="21" t="s">
        <v>129</v>
      </c>
      <c r="P35" s="145">
        <v>0</v>
      </c>
      <c r="Q35" s="145">
        <v>0</v>
      </c>
      <c r="AB35" s="146">
        <v>9542.2999999999993</v>
      </c>
      <c r="AC35" s="146">
        <v>20439</v>
      </c>
      <c r="AD35" s="146">
        <v>20540</v>
      </c>
      <c r="AE35" s="146">
        <v>20590</v>
      </c>
      <c r="AF35" s="146">
        <v>20640</v>
      </c>
      <c r="AG35" s="146">
        <v>20680</v>
      </c>
    </row>
    <row r="36" spans="1:33" s="17" customFormat="1" ht="15.75" x14ac:dyDescent="0.2">
      <c r="A36" s="34">
        <v>200170</v>
      </c>
      <c r="B36" s="38">
        <f t="shared" si="0"/>
        <v>230101090</v>
      </c>
      <c r="C36" s="34">
        <v>101090</v>
      </c>
      <c r="D36" s="130"/>
      <c r="E36" s="50" t="s">
        <v>130</v>
      </c>
      <c r="F36" s="42" t="s">
        <v>115</v>
      </c>
      <c r="G36" s="116">
        <v>0</v>
      </c>
      <c r="H36" s="36">
        <f>IFERROR(ROUND(IF(G35,H35/G35*100,0),1),0)</f>
        <v>0</v>
      </c>
      <c r="I36" s="36">
        <f t="shared" ref="I36" si="39">IFERROR(ROUND(IF(H35,I35/H35*100,0),1),0)</f>
        <v>0</v>
      </c>
      <c r="J36" s="36">
        <f t="shared" ref="J36" si="40">IFERROR(ROUND(IF(I35,J35/I35*100,0),1),0)</f>
        <v>0</v>
      </c>
      <c r="K36" s="36">
        <f t="shared" ref="K36" si="41">IFERROR(ROUND(IF(J35,K35/J35*100,0),1),0)</f>
        <v>0</v>
      </c>
      <c r="L36" s="36">
        <f t="shared" ref="L36" si="42">IFERROR(ROUND(IF(K35,L35/K35*100,0),1),0)</f>
        <v>0</v>
      </c>
      <c r="M36" s="36">
        <f t="shared" ref="M36" si="43">IFERROR(ROUND(IF(L35,M35/L35*100,0),1),0)</f>
        <v>0</v>
      </c>
      <c r="N36" s="41">
        <f>IFERROR(ROUND(IF(G35,M35/G35*100,0),1),0)</f>
        <v>0</v>
      </c>
      <c r="AB36" s="146">
        <v>400.9</v>
      </c>
      <c r="AC36" s="146">
        <v>214.2</v>
      </c>
      <c r="AD36" s="146">
        <v>100.5</v>
      </c>
      <c r="AE36" s="146">
        <v>100.2</v>
      </c>
      <c r="AF36" s="146">
        <v>100.2</v>
      </c>
      <c r="AG36" s="146">
        <v>100.2</v>
      </c>
    </row>
    <row r="37" spans="1:33" s="17" customFormat="1" ht="15.75" x14ac:dyDescent="0.25">
      <c r="A37" s="34">
        <v>200180</v>
      </c>
      <c r="B37" s="38">
        <f t="shared" si="0"/>
        <v>230100100</v>
      </c>
      <c r="C37" s="34">
        <v>100100</v>
      </c>
      <c r="D37" s="135">
        <v>20691</v>
      </c>
      <c r="E37" s="84" t="s">
        <v>74</v>
      </c>
      <c r="F37" s="85" t="s">
        <v>68</v>
      </c>
      <c r="G37" s="109">
        <f t="shared" si="6"/>
        <v>0</v>
      </c>
      <c r="H37" s="109">
        <v>0</v>
      </c>
      <c r="I37" s="109">
        <v>0</v>
      </c>
      <c r="J37" s="109">
        <v>0</v>
      </c>
      <c r="K37" s="109">
        <v>0</v>
      </c>
      <c r="L37" s="109">
        <v>0</v>
      </c>
      <c r="M37" s="109">
        <v>0</v>
      </c>
      <c r="N37" s="21" t="s">
        <v>129</v>
      </c>
      <c r="P37" s="145">
        <v>0</v>
      </c>
      <c r="Q37" s="145">
        <v>0</v>
      </c>
      <c r="AB37" s="146">
        <v>0</v>
      </c>
      <c r="AC37" s="146" t="s">
        <v>149</v>
      </c>
      <c r="AD37" s="146" t="s">
        <v>149</v>
      </c>
      <c r="AE37" s="146" t="s">
        <v>149</v>
      </c>
      <c r="AF37" s="146" t="s">
        <v>149</v>
      </c>
      <c r="AG37" s="146" t="s">
        <v>149</v>
      </c>
    </row>
    <row r="38" spans="1:33" s="17" customFormat="1" ht="15.75" x14ac:dyDescent="0.2">
      <c r="A38" s="34">
        <v>200190</v>
      </c>
      <c r="B38" s="38">
        <f t="shared" si="0"/>
        <v>230101100</v>
      </c>
      <c r="C38" s="34">
        <v>101100</v>
      </c>
      <c r="D38" s="130"/>
      <c r="E38" s="50" t="s">
        <v>130</v>
      </c>
      <c r="F38" s="42" t="s">
        <v>115</v>
      </c>
      <c r="G38" s="116">
        <f t="shared" si="6"/>
        <v>0</v>
      </c>
      <c r="H38" s="36">
        <f>IFERROR(ROUND(IF(G37,H37/G37*100,0),1),0)</f>
        <v>0</v>
      </c>
      <c r="I38" s="36">
        <f t="shared" ref="I38" si="44">IFERROR(ROUND(IF(H37,I37/H37*100,0),1),0)</f>
        <v>0</v>
      </c>
      <c r="J38" s="36">
        <f t="shared" ref="J38" si="45">IFERROR(ROUND(IF(I37,J37/I37*100,0),1),0)</f>
        <v>0</v>
      </c>
      <c r="K38" s="36">
        <f t="shared" ref="K38" si="46">IFERROR(ROUND(IF(J37,K37/J37*100,0),1),0)</f>
        <v>0</v>
      </c>
      <c r="L38" s="36">
        <f t="shared" ref="L38" si="47">IFERROR(ROUND(IF(K37,L37/K37*100,0),1),0)</f>
        <v>0</v>
      </c>
      <c r="M38" s="36">
        <f t="shared" ref="M38" si="48">IFERROR(ROUND(IF(L37,M37/L37*100,0),1),0)</f>
        <v>0</v>
      </c>
      <c r="N38" s="41">
        <f>IFERROR(ROUND(IF(G37,M37/G37*100,0),1),0)</f>
        <v>0</v>
      </c>
      <c r="AB38" s="146">
        <v>0</v>
      </c>
      <c r="AC38" s="146">
        <v>0</v>
      </c>
      <c r="AD38" s="146">
        <v>0</v>
      </c>
      <c r="AE38" s="146">
        <v>0</v>
      </c>
      <c r="AF38" s="146">
        <v>0</v>
      </c>
      <c r="AG38" s="146">
        <v>0</v>
      </c>
    </row>
    <row r="39" spans="1:33" s="17" customFormat="1" ht="15.75" x14ac:dyDescent="0.25">
      <c r="A39" s="34">
        <v>200200</v>
      </c>
      <c r="B39" s="38">
        <f t="shared" si="0"/>
        <v>230100110</v>
      </c>
      <c r="C39" s="34">
        <v>100110</v>
      </c>
      <c r="D39" s="135">
        <v>20696</v>
      </c>
      <c r="E39" s="84" t="s">
        <v>75</v>
      </c>
      <c r="F39" s="85" t="s">
        <v>76</v>
      </c>
      <c r="G39" s="109">
        <v>0</v>
      </c>
      <c r="H39" s="109">
        <v>0</v>
      </c>
      <c r="I39" s="109">
        <v>0</v>
      </c>
      <c r="J39" s="109">
        <v>0</v>
      </c>
      <c r="K39" s="109">
        <v>0</v>
      </c>
      <c r="L39" s="109">
        <v>0</v>
      </c>
      <c r="M39" s="109"/>
      <c r="N39" s="21" t="s">
        <v>129</v>
      </c>
      <c r="P39" s="145">
        <v>0</v>
      </c>
      <c r="Q39" s="145">
        <v>0</v>
      </c>
      <c r="AB39" s="146">
        <v>17241</v>
      </c>
      <c r="AC39" s="146">
        <v>15162</v>
      </c>
      <c r="AD39" s="146">
        <v>15260</v>
      </c>
      <c r="AE39" s="146">
        <v>15300</v>
      </c>
      <c r="AF39" s="146">
        <v>15340</v>
      </c>
      <c r="AG39" s="146">
        <v>15380</v>
      </c>
    </row>
    <row r="40" spans="1:33" s="17" customFormat="1" ht="15.75" x14ac:dyDescent="0.2">
      <c r="A40" s="34">
        <v>200210</v>
      </c>
      <c r="B40" s="38">
        <f t="shared" si="0"/>
        <v>230101110</v>
      </c>
      <c r="C40" s="34">
        <v>101110</v>
      </c>
      <c r="D40" s="130"/>
      <c r="E40" s="50" t="s">
        <v>130</v>
      </c>
      <c r="F40" s="42" t="s">
        <v>115</v>
      </c>
      <c r="G40" s="116">
        <v>0</v>
      </c>
      <c r="H40" s="36">
        <f>IFERROR(ROUND(IF(G39,H39/G39*100,0),1),0)</f>
        <v>0</v>
      </c>
      <c r="I40" s="36">
        <f t="shared" ref="I40" si="49">IFERROR(ROUND(IF(H39,I39/H39*100,0),1),0)</f>
        <v>0</v>
      </c>
      <c r="J40" s="36">
        <f t="shared" ref="J40" si="50">IFERROR(ROUND(IF(I39,J39/I39*100,0),1),0)</f>
        <v>0</v>
      </c>
      <c r="K40" s="36">
        <f t="shared" ref="K40" si="51">IFERROR(ROUND(IF(J39,K39/J39*100,0),1),0)</f>
        <v>0</v>
      </c>
      <c r="L40" s="36">
        <f t="shared" ref="L40" si="52">IFERROR(ROUND(IF(K39,L39/K39*100,0),1),0)</f>
        <v>0</v>
      </c>
      <c r="M40" s="36">
        <f t="shared" ref="M40" si="53">IFERROR(ROUND(IF(L39,M39/L39*100,0),1),0)</f>
        <v>0</v>
      </c>
      <c r="N40" s="41">
        <f>IFERROR(ROUND(IF(G39,M39/G39*100,0),1),0)</f>
        <v>0</v>
      </c>
      <c r="AB40" s="146">
        <v>92.2</v>
      </c>
      <c r="AC40" s="146">
        <v>87.9</v>
      </c>
      <c r="AD40" s="146">
        <v>100.6</v>
      </c>
      <c r="AE40" s="146">
        <v>100.3</v>
      </c>
      <c r="AF40" s="146">
        <v>100.3</v>
      </c>
      <c r="AG40" s="146">
        <v>100.3</v>
      </c>
    </row>
    <row r="41" spans="1:33" s="17" customFormat="1" ht="15.75" x14ac:dyDescent="0.2">
      <c r="A41" s="34">
        <v>200220</v>
      </c>
      <c r="B41" s="38">
        <f t="shared" si="0"/>
        <v>230100120</v>
      </c>
      <c r="C41" s="34">
        <v>100120</v>
      </c>
      <c r="D41" s="130"/>
      <c r="E41" s="84" t="s">
        <v>77</v>
      </c>
      <c r="F41" s="85" t="s">
        <v>78</v>
      </c>
      <c r="G41" s="109" t="str">
        <f t="shared" ref="G41" si="54">IF(AB41="","",AB41)</f>
        <v/>
      </c>
      <c r="H41" s="109" t="str">
        <f t="shared" ref="H41" si="55">IF(AC41="","",AC41)</f>
        <v/>
      </c>
      <c r="I41" s="109">
        <v>0</v>
      </c>
      <c r="J41" s="109">
        <v>0</v>
      </c>
      <c r="K41" s="109">
        <v>0</v>
      </c>
      <c r="L41" s="109">
        <v>0</v>
      </c>
      <c r="M41" s="109">
        <v>0</v>
      </c>
      <c r="N41" s="21" t="s">
        <v>129</v>
      </c>
      <c r="AB41" s="146" t="s">
        <v>149</v>
      </c>
      <c r="AC41" s="146" t="s">
        <v>149</v>
      </c>
      <c r="AD41" s="146" t="s">
        <v>149</v>
      </c>
      <c r="AE41" s="146" t="s">
        <v>149</v>
      </c>
      <c r="AF41" s="146" t="s">
        <v>149</v>
      </c>
      <c r="AG41" s="146" t="s">
        <v>149</v>
      </c>
    </row>
    <row r="42" spans="1:33" s="17" customFormat="1" ht="15.75" x14ac:dyDescent="0.2">
      <c r="A42" s="34">
        <v>200230</v>
      </c>
      <c r="B42" s="38">
        <f t="shared" si="0"/>
        <v>230101120</v>
      </c>
      <c r="C42" s="34">
        <v>101120</v>
      </c>
      <c r="D42" s="130"/>
      <c r="E42" s="50" t="s">
        <v>130</v>
      </c>
      <c r="F42" s="42" t="s">
        <v>115</v>
      </c>
      <c r="G42" s="116">
        <f t="shared" si="6"/>
        <v>0</v>
      </c>
      <c r="H42" s="36">
        <f>IFERROR(ROUND(IF(G41,H41/G41*100,0),1),0)</f>
        <v>0</v>
      </c>
      <c r="I42" s="36">
        <f t="shared" ref="I42" si="56">IFERROR(ROUND(IF(H41,I41/H41*100,0),1),0)</f>
        <v>0</v>
      </c>
      <c r="J42" s="36">
        <f t="shared" ref="J42" si="57">IFERROR(ROUND(IF(I41,J41/I41*100,0),1),0)</f>
        <v>0</v>
      </c>
      <c r="K42" s="36">
        <f t="shared" ref="K42" si="58">IFERROR(ROUND(IF(J41,K41/J41*100,0),1),0)</f>
        <v>0</v>
      </c>
      <c r="L42" s="36">
        <f t="shared" ref="L42" si="59">IFERROR(ROUND(IF(K41,L41/K41*100,0),1),0)</f>
        <v>0</v>
      </c>
      <c r="M42" s="36">
        <f t="shared" ref="M42" si="60">IFERROR(ROUND(IF(L41,M41/L41*100,0),1),0)</f>
        <v>0</v>
      </c>
      <c r="N42" s="41">
        <f>IFERROR(ROUND(IF(G41,M41/G41*100,0),1),0)</f>
        <v>0</v>
      </c>
      <c r="AB42" s="146">
        <v>0</v>
      </c>
      <c r="AC42" s="146">
        <v>0</v>
      </c>
      <c r="AD42" s="146">
        <v>0</v>
      </c>
      <c r="AE42" s="146">
        <v>0</v>
      </c>
      <c r="AF42" s="146">
        <v>0</v>
      </c>
      <c r="AG42" s="146">
        <v>0</v>
      </c>
    </row>
    <row r="43" spans="1:33" s="17" customFormat="1" ht="15.75" x14ac:dyDescent="0.2">
      <c r="A43" s="34">
        <v>200260</v>
      </c>
      <c r="B43" s="38">
        <f t="shared" si="0"/>
        <v>230100140</v>
      </c>
      <c r="C43" s="34">
        <v>100140</v>
      </c>
      <c r="D43" s="130"/>
      <c r="E43" s="86" t="s">
        <v>79</v>
      </c>
      <c r="F43" s="85" t="s">
        <v>80</v>
      </c>
      <c r="G43" s="109"/>
      <c r="H43" s="109"/>
      <c r="I43" s="109"/>
      <c r="J43" s="109"/>
      <c r="K43" s="109"/>
      <c r="L43" s="109"/>
      <c r="M43" s="109"/>
      <c r="N43" s="21" t="s">
        <v>129</v>
      </c>
      <c r="AB43" s="146">
        <v>269319.7</v>
      </c>
      <c r="AC43" s="146">
        <v>269354</v>
      </c>
      <c r="AD43" s="146">
        <v>269850</v>
      </c>
      <c r="AE43" s="146">
        <v>270000</v>
      </c>
      <c r="AF43" s="146">
        <v>270150</v>
      </c>
      <c r="AG43" s="146">
        <v>270300</v>
      </c>
    </row>
    <row r="44" spans="1:33" s="17" customFormat="1" ht="15.75" x14ac:dyDescent="0.2">
      <c r="A44" s="34">
        <v>200270</v>
      </c>
      <c r="B44" s="38">
        <f t="shared" si="0"/>
        <v>230101140</v>
      </c>
      <c r="C44" s="34">
        <v>101140</v>
      </c>
      <c r="D44" s="130"/>
      <c r="E44" s="50" t="s">
        <v>130</v>
      </c>
      <c r="F44" s="42" t="s">
        <v>115</v>
      </c>
      <c r="G44" s="116"/>
      <c r="H44" s="36">
        <f>IFERROR(ROUND(IF(G43,H43/G43*100,0),1),0)</f>
        <v>0</v>
      </c>
      <c r="I44" s="36">
        <f t="shared" ref="I44" si="61">IFERROR(ROUND(IF(H43,I43/H43*100,0),1),0)</f>
        <v>0</v>
      </c>
      <c r="J44" s="36">
        <f t="shared" ref="J44" si="62">IFERROR(ROUND(IF(I43,J43/I43*100,0),1),0)</f>
        <v>0</v>
      </c>
      <c r="K44" s="36">
        <f t="shared" ref="K44" si="63">IFERROR(ROUND(IF(J43,K43/J43*100,0),1),0)</f>
        <v>0</v>
      </c>
      <c r="L44" s="36">
        <f t="shared" ref="L44" si="64">IFERROR(ROUND(IF(K43,L43/K43*100,0),1),0)</f>
        <v>0</v>
      </c>
      <c r="M44" s="36">
        <f>IFERROR(ROUND(IF(L43,M43/L43*100,0),1),0)</f>
        <v>0</v>
      </c>
      <c r="N44" s="41">
        <f>IFERROR(ROUND(IF(G43,M43/G43*100,0),1),0)</f>
        <v>0</v>
      </c>
      <c r="AB44" s="146">
        <v>100.1</v>
      </c>
      <c r="AC44" s="146">
        <v>100</v>
      </c>
      <c r="AD44" s="146">
        <v>100.2</v>
      </c>
      <c r="AE44" s="146">
        <v>100.1</v>
      </c>
      <c r="AF44" s="146">
        <v>100.1</v>
      </c>
      <c r="AG44" s="146">
        <v>100.1</v>
      </c>
    </row>
    <row r="45" spans="1:33" s="17" customFormat="1" ht="15.75" x14ac:dyDescent="0.2">
      <c r="A45" s="34">
        <v>200280</v>
      </c>
      <c r="B45" s="12"/>
      <c r="C45" s="18"/>
      <c r="D45" s="18"/>
      <c r="E45" s="62"/>
      <c r="F45" s="63"/>
      <c r="G45" s="64"/>
      <c r="H45" s="64"/>
      <c r="I45" s="64"/>
      <c r="J45" s="64"/>
      <c r="K45" s="64"/>
      <c r="L45" s="64"/>
      <c r="M45" s="64"/>
      <c r="N45" s="68"/>
      <c r="AB45" s="146"/>
      <c r="AC45" s="146"/>
      <c r="AD45" s="146"/>
      <c r="AE45" s="146"/>
      <c r="AF45" s="146"/>
      <c r="AG45" s="146"/>
    </row>
    <row r="46" spans="1:33" s="17" customFormat="1" ht="15.75" x14ac:dyDescent="0.25">
      <c r="A46" s="34">
        <v>200290</v>
      </c>
      <c r="B46" s="12"/>
      <c r="C46" s="18"/>
      <c r="D46" s="18"/>
      <c r="E46" s="62"/>
      <c r="F46" s="63"/>
      <c r="G46" s="64"/>
      <c r="H46" s="64"/>
      <c r="I46" s="64"/>
      <c r="J46" s="64"/>
      <c r="K46" s="64"/>
      <c r="L46" s="64"/>
      <c r="M46" s="153" t="s">
        <v>121</v>
      </c>
      <c r="N46" s="153"/>
      <c r="AB46" s="146"/>
      <c r="AC46" s="146"/>
      <c r="AD46" s="146"/>
      <c r="AE46" s="146"/>
      <c r="AF46" s="146"/>
      <c r="AG46" s="146"/>
    </row>
    <row r="47" spans="1:33" s="17" customFormat="1" ht="19.5" x14ac:dyDescent="0.2">
      <c r="A47" s="34">
        <v>200300</v>
      </c>
      <c r="B47" s="12"/>
      <c r="C47" s="18"/>
      <c r="D47" s="18"/>
      <c r="E47" s="155" t="s">
        <v>113</v>
      </c>
      <c r="F47" s="155"/>
      <c r="G47" s="155"/>
      <c r="H47" s="155"/>
      <c r="I47" s="155"/>
      <c r="J47" s="155"/>
      <c r="K47" s="155"/>
      <c r="L47" s="155"/>
      <c r="M47" s="155"/>
      <c r="N47" s="155"/>
      <c r="AB47" s="146"/>
      <c r="AC47" s="146"/>
      <c r="AD47" s="146"/>
      <c r="AE47" s="146"/>
      <c r="AF47" s="146"/>
      <c r="AG47" s="146"/>
    </row>
    <row r="48" spans="1:33" s="17" customFormat="1" ht="19.5" x14ac:dyDescent="0.3">
      <c r="A48" s="34">
        <v>200310</v>
      </c>
      <c r="B48" s="12"/>
      <c r="C48" s="18"/>
      <c r="D48" s="18"/>
      <c r="E48" s="158" t="s">
        <v>84</v>
      </c>
      <c r="F48" s="158"/>
      <c r="G48" s="158"/>
      <c r="H48" s="158"/>
      <c r="I48" s="158"/>
      <c r="J48" s="158"/>
      <c r="K48" s="158"/>
      <c r="L48" s="158"/>
      <c r="M48" s="158"/>
      <c r="N48" s="158"/>
      <c r="AB48" s="146"/>
      <c r="AC48" s="146"/>
      <c r="AD48" s="146"/>
      <c r="AE48" s="146"/>
      <c r="AF48" s="146"/>
      <c r="AG48" s="146"/>
    </row>
    <row r="49" spans="1:33" s="17" customFormat="1" ht="15.75" x14ac:dyDescent="0.25">
      <c r="A49" s="34">
        <v>200320</v>
      </c>
      <c r="B49" s="159" t="s">
        <v>61</v>
      </c>
      <c r="C49" s="159" t="s">
        <v>62</v>
      </c>
      <c r="D49" s="128"/>
      <c r="E49" s="162" t="s">
        <v>118</v>
      </c>
      <c r="F49" s="164" t="s">
        <v>4</v>
      </c>
      <c r="G49" s="136">
        <v>2021</v>
      </c>
      <c r="H49" s="136">
        <v>2022</v>
      </c>
      <c r="I49" s="136">
        <v>2023</v>
      </c>
      <c r="J49" s="136">
        <v>2024</v>
      </c>
      <c r="K49" s="136">
        <v>2025</v>
      </c>
      <c r="L49" s="136">
        <v>2026</v>
      </c>
      <c r="M49" s="136">
        <v>2027</v>
      </c>
      <c r="N49" s="157" t="s">
        <v>143</v>
      </c>
      <c r="AB49" s="146"/>
      <c r="AC49" s="146"/>
      <c r="AD49" s="146"/>
      <c r="AE49" s="146"/>
      <c r="AF49" s="146"/>
      <c r="AG49" s="146"/>
    </row>
    <row r="50" spans="1:33" s="17" customFormat="1" ht="15.75" x14ac:dyDescent="0.25">
      <c r="A50" s="34">
        <v>200330</v>
      </c>
      <c r="B50" s="159" t="s">
        <v>2</v>
      </c>
      <c r="C50" s="159" t="s">
        <v>2</v>
      </c>
      <c r="D50" s="129"/>
      <c r="E50" s="163"/>
      <c r="F50" s="165"/>
      <c r="G50" s="44" t="s">
        <v>0</v>
      </c>
      <c r="H50" s="44" t="s">
        <v>0</v>
      </c>
      <c r="I50" s="44" t="s">
        <v>0</v>
      </c>
      <c r="J50" s="44" t="s">
        <v>1</v>
      </c>
      <c r="K50" s="43" t="s">
        <v>117</v>
      </c>
      <c r="L50" s="43" t="s">
        <v>117</v>
      </c>
      <c r="M50" s="43" t="s">
        <v>117</v>
      </c>
      <c r="N50" s="157"/>
      <c r="AB50" s="146"/>
      <c r="AC50" s="146"/>
      <c r="AD50" s="146"/>
      <c r="AE50" s="146"/>
      <c r="AF50" s="146"/>
      <c r="AG50" s="146"/>
    </row>
    <row r="51" spans="1:33" s="17" customFormat="1" ht="15.75" x14ac:dyDescent="0.25">
      <c r="A51" s="34">
        <v>200340</v>
      </c>
      <c r="B51" s="38">
        <f t="shared" ref="B51:B76" si="65">VALUE(CONCATENATE($A$2,$C$4,C51))</f>
        <v>230200010</v>
      </c>
      <c r="C51" s="34">
        <v>200010</v>
      </c>
      <c r="D51" s="130">
        <v>17168</v>
      </c>
      <c r="E51" s="84" t="s">
        <v>108</v>
      </c>
      <c r="F51" s="85" t="s">
        <v>68</v>
      </c>
      <c r="G51" s="109">
        <v>0</v>
      </c>
      <c r="H51" s="109">
        <v>0</v>
      </c>
      <c r="I51" s="109">
        <v>0</v>
      </c>
      <c r="J51" s="109">
        <v>0</v>
      </c>
      <c r="K51" s="109">
        <v>0</v>
      </c>
      <c r="L51" s="109">
        <v>0</v>
      </c>
      <c r="M51" s="109">
        <v>0</v>
      </c>
      <c r="N51" s="21" t="s">
        <v>129</v>
      </c>
      <c r="P51" s="145">
        <v>78026</v>
      </c>
      <c r="Q51" s="145">
        <v>90655</v>
      </c>
      <c r="R51" s="145">
        <v>110626</v>
      </c>
      <c r="AB51" s="146">
        <v>78026</v>
      </c>
      <c r="AC51" s="146">
        <v>90654.8</v>
      </c>
      <c r="AD51" s="146">
        <v>91570</v>
      </c>
      <c r="AE51" s="146">
        <v>91770</v>
      </c>
      <c r="AF51" s="146">
        <v>91870</v>
      </c>
      <c r="AG51" s="146">
        <v>91970</v>
      </c>
    </row>
    <row r="52" spans="1:33" s="17" customFormat="1" ht="15.75" x14ac:dyDescent="0.2">
      <c r="A52" s="34">
        <v>200350</v>
      </c>
      <c r="B52" s="38">
        <f t="shared" si="65"/>
        <v>230201010</v>
      </c>
      <c r="C52" s="34">
        <v>201010</v>
      </c>
      <c r="D52" s="130"/>
      <c r="E52" s="50" t="s">
        <v>130</v>
      </c>
      <c r="F52" s="42" t="s">
        <v>115</v>
      </c>
      <c r="G52" s="116"/>
      <c r="H52" s="36">
        <f>IFERROR(ROUND(IF(G51,H51/G51*100,0),1),0)</f>
        <v>0</v>
      </c>
      <c r="I52" s="36">
        <f t="shared" ref="I52" si="66">IFERROR(ROUND(IF(H51,I51/H51*100,0),1),0)</f>
        <v>0</v>
      </c>
      <c r="J52" s="36">
        <f t="shared" ref="J52" si="67">IFERROR(ROUND(IF(I51,J51/I51*100,0),1),0)</f>
        <v>0</v>
      </c>
      <c r="K52" s="36">
        <f t="shared" ref="K52" si="68">IFERROR(ROUND(IF(J51,K51/J51*100,0),1),0)</f>
        <v>0</v>
      </c>
      <c r="L52" s="36">
        <f t="shared" ref="L52" si="69">IFERROR(ROUND(IF(K51,L51/K51*100,0),1),0)</f>
        <v>0</v>
      </c>
      <c r="M52" s="36">
        <f>IFERROR(ROUND(IF(L51,M51/L51*100,0),1),0)</f>
        <v>0</v>
      </c>
      <c r="N52" s="41">
        <f>IFERROR(ROUND(IF(G51,M51/G51*100,0),1),0)</f>
        <v>0</v>
      </c>
      <c r="AB52" s="146">
        <v>99.1</v>
      </c>
      <c r="AC52" s="146">
        <v>116.2</v>
      </c>
      <c r="AD52" s="146">
        <v>101</v>
      </c>
      <c r="AE52" s="146">
        <v>100.2</v>
      </c>
      <c r="AF52" s="146">
        <v>100.1</v>
      </c>
      <c r="AG52" s="146">
        <v>100.1</v>
      </c>
    </row>
    <row r="53" spans="1:33" s="17" customFormat="1" ht="31.5" x14ac:dyDescent="0.25">
      <c r="A53" s="34">
        <v>200360</v>
      </c>
      <c r="B53" s="38">
        <f t="shared" si="65"/>
        <v>230200020</v>
      </c>
      <c r="C53" s="34">
        <v>200020</v>
      </c>
      <c r="D53" s="133">
        <v>17178</v>
      </c>
      <c r="E53" s="86" t="s">
        <v>109</v>
      </c>
      <c r="F53" s="85" t="s">
        <v>68</v>
      </c>
      <c r="G53" s="109">
        <v>0</v>
      </c>
      <c r="H53" s="109">
        <v>0</v>
      </c>
      <c r="I53" s="109">
        <v>0</v>
      </c>
      <c r="J53" s="109">
        <v>0</v>
      </c>
      <c r="K53" s="109">
        <v>0</v>
      </c>
      <c r="L53" s="109">
        <v>0</v>
      </c>
      <c r="M53" s="109">
        <v>0</v>
      </c>
      <c r="N53" s="21" t="s">
        <v>129</v>
      </c>
      <c r="P53" s="145">
        <v>18842</v>
      </c>
      <c r="Q53" s="145">
        <v>18465</v>
      </c>
      <c r="R53" s="145">
        <v>23959</v>
      </c>
      <c r="AB53" s="146">
        <v>19032.8</v>
      </c>
      <c r="AC53" s="146">
        <v>18728.599999999999</v>
      </c>
      <c r="AD53" s="146">
        <v>18800</v>
      </c>
      <c r="AE53" s="146">
        <v>18860</v>
      </c>
      <c r="AF53" s="146">
        <v>18900</v>
      </c>
      <c r="AG53" s="146">
        <v>18940</v>
      </c>
    </row>
    <row r="54" spans="1:33" s="17" customFormat="1" ht="15.75" x14ac:dyDescent="0.2">
      <c r="A54" s="34">
        <v>200370</v>
      </c>
      <c r="B54" s="38">
        <f t="shared" si="65"/>
        <v>230201020</v>
      </c>
      <c r="C54" s="34">
        <v>201020</v>
      </c>
      <c r="D54" s="130"/>
      <c r="E54" s="50" t="s">
        <v>130</v>
      </c>
      <c r="F54" s="42" t="s">
        <v>115</v>
      </c>
      <c r="G54" s="116"/>
      <c r="H54" s="36">
        <f>IFERROR(ROUND(IF(G53,H53/G53*100,0),1),0)</f>
        <v>0</v>
      </c>
      <c r="I54" s="36">
        <f t="shared" ref="I54" si="70">IFERROR(ROUND(IF(H53,I53/H53*100,0),1),0)</f>
        <v>0</v>
      </c>
      <c r="J54" s="36">
        <f t="shared" ref="J54" si="71">IFERROR(ROUND(IF(I53,J53/I53*100,0),1),0)</f>
        <v>0</v>
      </c>
      <c r="K54" s="36">
        <f t="shared" ref="K54" si="72">IFERROR(ROUND(IF(J53,K53/J53*100,0),1),0)</f>
        <v>0</v>
      </c>
      <c r="L54" s="36">
        <f t="shared" ref="L54" si="73">IFERROR(ROUND(IF(K53,L53/K53*100,0),1),0)</f>
        <v>0</v>
      </c>
      <c r="M54" s="36">
        <f>IFERROR(ROUND(IF(L53,M53/L53*100,0),1),0)</f>
        <v>0</v>
      </c>
      <c r="N54" s="41">
        <f>IFERROR(ROUND(IF(G53,M53/G53*100,0),1),0)</f>
        <v>0</v>
      </c>
      <c r="AB54" s="146">
        <v>134.5</v>
      </c>
      <c r="AC54" s="146">
        <v>98.4</v>
      </c>
      <c r="AD54" s="146">
        <v>100.4</v>
      </c>
      <c r="AE54" s="146">
        <v>100.3</v>
      </c>
      <c r="AF54" s="146">
        <v>100.2</v>
      </c>
      <c r="AG54" s="146">
        <v>100.2</v>
      </c>
    </row>
    <row r="55" spans="1:33" s="17" customFormat="1" ht="31.5" x14ac:dyDescent="0.2">
      <c r="A55" s="34">
        <v>200380</v>
      </c>
      <c r="B55" s="38">
        <f t="shared" si="65"/>
        <v>230200030</v>
      </c>
      <c r="C55" s="34">
        <v>200030</v>
      </c>
      <c r="D55" s="130"/>
      <c r="E55" s="86" t="s">
        <v>110</v>
      </c>
      <c r="F55" s="85" t="s">
        <v>68</v>
      </c>
      <c r="G55" s="109">
        <v>0</v>
      </c>
      <c r="H55" s="109">
        <v>0</v>
      </c>
      <c r="I55" s="109">
        <v>0</v>
      </c>
      <c r="J55" s="109">
        <v>0</v>
      </c>
      <c r="K55" s="109">
        <v>0</v>
      </c>
      <c r="L55" s="109">
        <v>0</v>
      </c>
      <c r="M55" s="109">
        <v>0</v>
      </c>
      <c r="N55" s="21" t="s">
        <v>129</v>
      </c>
      <c r="AB55" s="146">
        <v>512.20000000000005</v>
      </c>
      <c r="AC55" s="146">
        <v>538.79999999999995</v>
      </c>
      <c r="AD55" s="146">
        <v>540</v>
      </c>
      <c r="AE55" s="146">
        <v>545</v>
      </c>
      <c r="AF55" s="146">
        <v>550</v>
      </c>
      <c r="AG55" s="146">
        <v>555</v>
      </c>
    </row>
    <row r="56" spans="1:33" s="17" customFormat="1" ht="15.75" x14ac:dyDescent="0.2">
      <c r="A56" s="34">
        <v>200390</v>
      </c>
      <c r="B56" s="38">
        <f t="shared" si="65"/>
        <v>230201030</v>
      </c>
      <c r="C56" s="34">
        <v>201030</v>
      </c>
      <c r="D56" s="130"/>
      <c r="E56" s="50" t="s">
        <v>130</v>
      </c>
      <c r="F56" s="42" t="s">
        <v>115</v>
      </c>
      <c r="G56" s="116">
        <v>0</v>
      </c>
      <c r="H56" s="36">
        <f>IFERROR(ROUND(IF(G55,H55/G55*100,0),1),0)</f>
        <v>0</v>
      </c>
      <c r="I56" s="36">
        <f t="shared" ref="I56" si="74">IFERROR(ROUND(IF(H55,I55/H55*100,0),1),0)</f>
        <v>0</v>
      </c>
      <c r="J56" s="36">
        <f t="shared" ref="J56" si="75">IFERROR(ROUND(IF(I55,J55/I55*100,0),1),0)</f>
        <v>0</v>
      </c>
      <c r="K56" s="36">
        <f t="shared" ref="K56" si="76">IFERROR(ROUND(IF(J55,K55/J55*100,0),1),0)</f>
        <v>0</v>
      </c>
      <c r="L56" s="36">
        <f t="shared" ref="L56" si="77">IFERROR(ROUND(IF(K55,L55/K55*100,0),1),0)</f>
        <v>0</v>
      </c>
      <c r="M56" s="36">
        <f>IFERROR(ROUND(IF(L55,M55/L55*100,0),1),0)</f>
        <v>0</v>
      </c>
      <c r="N56" s="41">
        <f>IFERROR(ROUND(IF(G55,M55/G55*100,0),1),0)</f>
        <v>0</v>
      </c>
      <c r="AB56" s="146">
        <v>214.6</v>
      </c>
      <c r="AC56" s="146">
        <v>105.2</v>
      </c>
      <c r="AD56" s="146">
        <v>100.2</v>
      </c>
      <c r="AE56" s="146">
        <v>100.9</v>
      </c>
      <c r="AF56" s="146">
        <v>100.9</v>
      </c>
      <c r="AG56" s="146">
        <v>100.9</v>
      </c>
    </row>
    <row r="57" spans="1:33" s="17" customFormat="1" ht="31.5" x14ac:dyDescent="0.25">
      <c r="A57" s="34">
        <v>200400</v>
      </c>
      <c r="B57" s="38">
        <f t="shared" si="65"/>
        <v>230200040</v>
      </c>
      <c r="C57" s="34">
        <v>200040</v>
      </c>
      <c r="D57" s="133">
        <v>17184</v>
      </c>
      <c r="E57" s="86" t="s">
        <v>128</v>
      </c>
      <c r="F57" s="85" t="s">
        <v>68</v>
      </c>
      <c r="G57" s="109">
        <f t="shared" ref="G52:G76" si="78">IF(AB57="","",AB57)</f>
        <v>0</v>
      </c>
      <c r="H57" s="109">
        <f t="shared" ref="H57" si="79">IF(AC57="","",AC57)</f>
        <v>0</v>
      </c>
      <c r="I57" s="109">
        <v>0</v>
      </c>
      <c r="J57" s="109">
        <v>0</v>
      </c>
      <c r="K57" s="109">
        <v>0</v>
      </c>
      <c r="L57" s="109">
        <v>0</v>
      </c>
      <c r="M57" s="109">
        <v>0</v>
      </c>
      <c r="N57" s="21" t="s">
        <v>129</v>
      </c>
      <c r="P57" s="145">
        <v>0</v>
      </c>
      <c r="Q57" s="145">
        <v>0</v>
      </c>
      <c r="R57" s="145">
        <v>0</v>
      </c>
      <c r="AB57" s="146">
        <v>0</v>
      </c>
      <c r="AC57" s="146">
        <v>0</v>
      </c>
      <c r="AD57" s="146" t="s">
        <v>149</v>
      </c>
      <c r="AE57" s="146" t="s">
        <v>149</v>
      </c>
      <c r="AF57" s="146" t="s">
        <v>149</v>
      </c>
      <c r="AG57" s="146" t="s">
        <v>149</v>
      </c>
    </row>
    <row r="58" spans="1:33" s="17" customFormat="1" ht="15.75" x14ac:dyDescent="0.2">
      <c r="A58" s="34">
        <v>200410</v>
      </c>
      <c r="B58" s="38">
        <f t="shared" si="65"/>
        <v>230201040</v>
      </c>
      <c r="C58" s="34">
        <v>201040</v>
      </c>
      <c r="D58" s="130"/>
      <c r="E58" s="50" t="s">
        <v>130</v>
      </c>
      <c r="F58" s="42" t="s">
        <v>115</v>
      </c>
      <c r="G58" s="116">
        <f t="shared" si="78"/>
        <v>0</v>
      </c>
      <c r="H58" s="36">
        <f>IFERROR(ROUND(IF(G57,H57/G57*100,0),1),0)</f>
        <v>0</v>
      </c>
      <c r="I58" s="36">
        <f t="shared" ref="I58" si="80">IFERROR(ROUND(IF(H57,I57/H57*100,0),1),0)</f>
        <v>0</v>
      </c>
      <c r="J58" s="36">
        <f t="shared" ref="J58" si="81">IFERROR(ROUND(IF(I57,J57/I57*100,0),1),0)</f>
        <v>0</v>
      </c>
      <c r="K58" s="36">
        <f t="shared" ref="K58" si="82">IFERROR(ROUND(IF(J57,K57/J57*100,0),1),0)</f>
        <v>0</v>
      </c>
      <c r="L58" s="36">
        <f t="shared" ref="L58" si="83">IFERROR(ROUND(IF(K57,L57/K57*100,0),1),0)</f>
        <v>0</v>
      </c>
      <c r="M58" s="36">
        <f>IFERROR(ROUND(IF(L57,M57/L57*100,0),1),0)</f>
        <v>0</v>
      </c>
      <c r="N58" s="41">
        <f>IFERROR(ROUND(IF(G57,M57/G57*100,0),1),0)</f>
        <v>0</v>
      </c>
      <c r="AB58" s="146">
        <v>0</v>
      </c>
      <c r="AC58" s="146">
        <v>0</v>
      </c>
      <c r="AD58" s="146">
        <v>0</v>
      </c>
      <c r="AE58" s="146">
        <v>0</v>
      </c>
      <c r="AF58" s="146">
        <v>0</v>
      </c>
      <c r="AG58" s="146">
        <v>0</v>
      </c>
    </row>
    <row r="59" spans="1:33" s="17" customFormat="1" ht="15.75" x14ac:dyDescent="0.25">
      <c r="A59" s="34">
        <v>200420</v>
      </c>
      <c r="B59" s="38">
        <f t="shared" si="65"/>
        <v>230200050</v>
      </c>
      <c r="C59" s="34">
        <v>200050</v>
      </c>
      <c r="D59" s="130">
        <v>17170</v>
      </c>
      <c r="E59" s="84" t="s">
        <v>69</v>
      </c>
      <c r="F59" s="85" t="s">
        <v>68</v>
      </c>
      <c r="G59" s="109">
        <f t="shared" si="78"/>
        <v>0</v>
      </c>
      <c r="H59" s="109">
        <f t="shared" ref="H59" si="84">IF(AC59="","",AC59)</f>
        <v>0</v>
      </c>
      <c r="I59" s="109">
        <v>0</v>
      </c>
      <c r="J59" s="109">
        <v>0</v>
      </c>
      <c r="K59" s="109">
        <v>0</v>
      </c>
      <c r="L59" s="109">
        <v>0</v>
      </c>
      <c r="M59" s="109">
        <v>0</v>
      </c>
      <c r="N59" s="21" t="s">
        <v>129</v>
      </c>
      <c r="P59" s="145">
        <v>0</v>
      </c>
      <c r="Q59" s="145">
        <v>0</v>
      </c>
      <c r="R59" s="145">
        <v>0</v>
      </c>
      <c r="AB59" s="146">
        <v>0</v>
      </c>
      <c r="AC59" s="146">
        <v>0</v>
      </c>
      <c r="AD59" s="146" t="s">
        <v>149</v>
      </c>
      <c r="AE59" s="146" t="s">
        <v>149</v>
      </c>
      <c r="AF59" s="146" t="s">
        <v>149</v>
      </c>
      <c r="AG59" s="146" t="s">
        <v>149</v>
      </c>
    </row>
    <row r="60" spans="1:33" s="17" customFormat="1" ht="15.75" x14ac:dyDescent="0.2">
      <c r="A60" s="34">
        <v>200430</v>
      </c>
      <c r="B60" s="38">
        <f t="shared" si="65"/>
        <v>230201050</v>
      </c>
      <c r="C60" s="34">
        <v>201050</v>
      </c>
      <c r="D60" s="130"/>
      <c r="E60" s="50" t="s">
        <v>130</v>
      </c>
      <c r="F60" s="42" t="s">
        <v>115</v>
      </c>
      <c r="G60" s="116">
        <f t="shared" si="78"/>
        <v>0</v>
      </c>
      <c r="H60" s="36">
        <f>IFERROR(ROUND(IF(G59,H59/G59*100,0),1),0)</f>
        <v>0</v>
      </c>
      <c r="I60" s="36">
        <f t="shared" ref="I60" si="85">IFERROR(ROUND(IF(H59,I59/H59*100,0),1),0)</f>
        <v>0</v>
      </c>
      <c r="J60" s="36">
        <f t="shared" ref="J60" si="86">IFERROR(ROUND(IF(I59,J59/I59*100,0),1),0)</f>
        <v>0</v>
      </c>
      <c r="K60" s="36">
        <f t="shared" ref="K60" si="87">IFERROR(ROUND(IF(J59,K59/J59*100,0),1),0)</f>
        <v>0</v>
      </c>
      <c r="L60" s="36">
        <f t="shared" ref="L60" si="88">IFERROR(ROUND(IF(K59,L59/K59*100,0),1),0)</f>
        <v>0</v>
      </c>
      <c r="M60" s="36">
        <f>IFERROR(ROUND(IF(L59,M59/L59*100,0),1),0)</f>
        <v>0</v>
      </c>
      <c r="N60" s="41">
        <f>IFERROR(ROUND(IF(G59,M59/G59*100,0),1),0)</f>
        <v>0</v>
      </c>
      <c r="AB60" s="146">
        <v>0</v>
      </c>
      <c r="AC60" s="146">
        <v>0</v>
      </c>
      <c r="AD60" s="146">
        <v>0</v>
      </c>
      <c r="AE60" s="146">
        <v>0</v>
      </c>
      <c r="AF60" s="146">
        <v>0</v>
      </c>
      <c r="AG60" s="146">
        <v>0</v>
      </c>
    </row>
    <row r="61" spans="1:33" s="17" customFormat="1" ht="15.75" x14ac:dyDescent="0.25">
      <c r="A61" s="34">
        <v>200440</v>
      </c>
      <c r="B61" s="38">
        <f t="shared" si="65"/>
        <v>230200060</v>
      </c>
      <c r="C61" s="34">
        <v>200060</v>
      </c>
      <c r="D61" s="130">
        <v>17175</v>
      </c>
      <c r="E61" s="84" t="s">
        <v>70</v>
      </c>
      <c r="F61" s="85" t="s">
        <v>68</v>
      </c>
      <c r="G61" s="109">
        <v>0</v>
      </c>
      <c r="H61" s="109">
        <v>0</v>
      </c>
      <c r="I61" s="109">
        <v>0</v>
      </c>
      <c r="J61" s="109">
        <v>0</v>
      </c>
      <c r="K61" s="109">
        <v>0</v>
      </c>
      <c r="L61" s="109">
        <v>0</v>
      </c>
      <c r="M61" s="109">
        <v>0</v>
      </c>
      <c r="N61" s="21" t="s">
        <v>129</v>
      </c>
      <c r="P61" s="145">
        <v>1555</v>
      </c>
      <c r="Q61" s="145">
        <v>25</v>
      </c>
      <c r="R61" s="145">
        <v>911.99999999999989</v>
      </c>
      <c r="AB61" s="146">
        <v>1555</v>
      </c>
      <c r="AC61" s="146">
        <v>25</v>
      </c>
      <c r="AD61" s="146">
        <v>26</v>
      </c>
      <c r="AE61" s="146">
        <v>27</v>
      </c>
      <c r="AF61" s="146">
        <v>27</v>
      </c>
      <c r="AG61" s="146">
        <v>27</v>
      </c>
    </row>
    <row r="62" spans="1:33" s="17" customFormat="1" ht="15.75" x14ac:dyDescent="0.2">
      <c r="A62" s="34">
        <v>200450</v>
      </c>
      <c r="B62" s="38">
        <f t="shared" si="65"/>
        <v>230201060</v>
      </c>
      <c r="C62" s="34">
        <v>201060</v>
      </c>
      <c r="D62" s="130"/>
      <c r="E62" s="50" t="s">
        <v>130</v>
      </c>
      <c r="F62" s="42" t="s">
        <v>115</v>
      </c>
      <c r="G62" s="116">
        <v>0</v>
      </c>
      <c r="H62" s="36">
        <f>IFERROR(ROUND(IF(G61,H61/G61*100,0),1),0)</f>
        <v>0</v>
      </c>
      <c r="I62" s="36">
        <f t="shared" ref="I62" si="89">IFERROR(ROUND(IF(H61,I61/H61*100,0),1),0)</f>
        <v>0</v>
      </c>
      <c r="J62" s="36">
        <f t="shared" ref="J62" si="90">IFERROR(ROUND(IF(I61,J61/I61*100,0),1),0)</f>
        <v>0</v>
      </c>
      <c r="K62" s="36">
        <f t="shared" ref="K62" si="91">IFERROR(ROUND(IF(J61,K61/J61*100,0),1),0)</f>
        <v>0</v>
      </c>
      <c r="L62" s="36">
        <f t="shared" ref="L62" si="92">IFERROR(ROUND(IF(K61,L61/K61*100,0),1),0)</f>
        <v>0</v>
      </c>
      <c r="M62" s="36">
        <f>IFERROR(ROUND(IF(L61,M61/L61*100,0),1),0)</f>
        <v>0</v>
      </c>
      <c r="N62" s="41">
        <f>IFERROR(ROUND(IF(G61,M61/G61*100,0),1),0)</f>
        <v>0</v>
      </c>
      <c r="AB62" s="146">
        <v>159.19999999999999</v>
      </c>
      <c r="AC62" s="146">
        <v>1.6</v>
      </c>
      <c r="AD62" s="146">
        <v>104</v>
      </c>
      <c r="AE62" s="146">
        <v>103.8</v>
      </c>
      <c r="AF62" s="146">
        <v>100</v>
      </c>
      <c r="AG62" s="146">
        <v>100</v>
      </c>
    </row>
    <row r="63" spans="1:33" s="17" customFormat="1" ht="15.75" x14ac:dyDescent="0.25">
      <c r="A63" s="34">
        <v>200460</v>
      </c>
      <c r="B63" s="38">
        <f t="shared" si="65"/>
        <v>230200070</v>
      </c>
      <c r="C63" s="34">
        <v>200070</v>
      </c>
      <c r="D63" s="130">
        <v>17177</v>
      </c>
      <c r="E63" s="84" t="s">
        <v>71</v>
      </c>
      <c r="F63" s="85" t="s">
        <v>68</v>
      </c>
      <c r="G63" s="109">
        <v>0</v>
      </c>
      <c r="H63" s="109">
        <f t="shared" ref="H63" si="93">IF(AC63="","",AC63)</f>
        <v>0</v>
      </c>
      <c r="I63" s="109">
        <v>0</v>
      </c>
      <c r="J63" s="109">
        <v>0</v>
      </c>
      <c r="K63" s="109">
        <v>0</v>
      </c>
      <c r="L63" s="109">
        <v>0</v>
      </c>
      <c r="M63" s="109">
        <v>0</v>
      </c>
      <c r="N63" s="21" t="s">
        <v>129</v>
      </c>
      <c r="P63" s="145">
        <v>3</v>
      </c>
      <c r="Q63" s="145">
        <v>0</v>
      </c>
      <c r="R63" s="145">
        <v>10</v>
      </c>
      <c r="AB63" s="146">
        <v>3</v>
      </c>
      <c r="AC63" s="146">
        <v>0</v>
      </c>
      <c r="AD63" s="146" t="s">
        <v>149</v>
      </c>
      <c r="AE63" s="146" t="s">
        <v>149</v>
      </c>
      <c r="AF63" s="146" t="s">
        <v>149</v>
      </c>
      <c r="AG63" s="146" t="s">
        <v>149</v>
      </c>
    </row>
    <row r="64" spans="1:33" s="17" customFormat="1" ht="15.75" x14ac:dyDescent="0.2">
      <c r="A64" s="34">
        <v>200470</v>
      </c>
      <c r="B64" s="38">
        <f t="shared" si="65"/>
        <v>230201070</v>
      </c>
      <c r="C64" s="34">
        <v>201070</v>
      </c>
      <c r="D64" s="130"/>
      <c r="E64" s="50" t="s">
        <v>130</v>
      </c>
      <c r="F64" s="42" t="s">
        <v>115</v>
      </c>
      <c r="G64" s="116">
        <v>0</v>
      </c>
      <c r="H64" s="36">
        <f>IFERROR(ROUND(IF(G63,H63/G63*100,0),1),0)</f>
        <v>0</v>
      </c>
      <c r="I64" s="36">
        <f t="shared" ref="I64" si="94">IFERROR(ROUND(IF(H63,I63/H63*100,0),1),0)</f>
        <v>0</v>
      </c>
      <c r="J64" s="36">
        <f t="shared" ref="J64" si="95">IFERROR(ROUND(IF(I63,J63/I63*100,0),1),0)</f>
        <v>0</v>
      </c>
      <c r="K64" s="36">
        <f t="shared" ref="K64" si="96">IFERROR(ROUND(IF(J63,K63/J63*100,0),1),0)</f>
        <v>0</v>
      </c>
      <c r="L64" s="36">
        <f t="shared" ref="L64" si="97">IFERROR(ROUND(IF(K63,L63/K63*100,0),1),0)</f>
        <v>0</v>
      </c>
      <c r="M64" s="36">
        <f>IFERROR(ROUND(IF(L63,M63/L63*100,0),1),0)</f>
        <v>0</v>
      </c>
      <c r="N64" s="41">
        <f>IFERROR(ROUND(IF(G63,M63/G63*100,0),1),0)</f>
        <v>0</v>
      </c>
      <c r="AB64" s="146">
        <v>100</v>
      </c>
      <c r="AC64" s="146">
        <v>0</v>
      </c>
      <c r="AD64" s="146">
        <v>0</v>
      </c>
      <c r="AE64" s="146">
        <v>0</v>
      </c>
      <c r="AF64" s="146">
        <v>0</v>
      </c>
      <c r="AG64" s="146">
        <v>0</v>
      </c>
    </row>
    <row r="65" spans="1:33" s="17" customFormat="1" ht="15.75" x14ac:dyDescent="0.25">
      <c r="A65" s="34">
        <v>200480</v>
      </c>
      <c r="B65" s="38">
        <f t="shared" si="65"/>
        <v>230200080</v>
      </c>
      <c r="C65" s="34">
        <v>200080</v>
      </c>
      <c r="D65" s="130">
        <v>17166</v>
      </c>
      <c r="E65" s="84" t="s">
        <v>72</v>
      </c>
      <c r="F65" s="85" t="s">
        <v>68</v>
      </c>
      <c r="G65" s="109">
        <f t="shared" si="78"/>
        <v>0</v>
      </c>
      <c r="H65" s="109">
        <f t="shared" ref="H65" si="98">IF(AC65="","",AC65)</f>
        <v>0</v>
      </c>
      <c r="I65" s="109">
        <v>0</v>
      </c>
      <c r="J65" s="109">
        <v>0</v>
      </c>
      <c r="K65" s="109">
        <v>0</v>
      </c>
      <c r="L65" s="109">
        <v>0</v>
      </c>
      <c r="M65" s="109">
        <v>0</v>
      </c>
      <c r="N65" s="21" t="s">
        <v>129</v>
      </c>
      <c r="P65" s="145">
        <v>0</v>
      </c>
      <c r="Q65" s="145">
        <v>0</v>
      </c>
      <c r="R65" s="145">
        <v>0</v>
      </c>
      <c r="AB65" s="146">
        <v>0</v>
      </c>
      <c r="AC65" s="146">
        <v>0</v>
      </c>
      <c r="AD65" s="146" t="s">
        <v>149</v>
      </c>
      <c r="AE65" s="146" t="s">
        <v>149</v>
      </c>
      <c r="AF65" s="146" t="s">
        <v>149</v>
      </c>
      <c r="AG65" s="146" t="s">
        <v>149</v>
      </c>
    </row>
    <row r="66" spans="1:33" s="17" customFormat="1" ht="15.75" x14ac:dyDescent="0.2">
      <c r="A66" s="34">
        <v>200490</v>
      </c>
      <c r="B66" s="38">
        <f t="shared" si="65"/>
        <v>230201080</v>
      </c>
      <c r="C66" s="34">
        <v>201080</v>
      </c>
      <c r="D66" s="130"/>
      <c r="E66" s="50" t="s">
        <v>130</v>
      </c>
      <c r="F66" s="42" t="s">
        <v>115</v>
      </c>
      <c r="G66" s="116">
        <f t="shared" si="78"/>
        <v>0</v>
      </c>
      <c r="H66" s="36">
        <f>IFERROR(ROUND(IF(G65,H65/G65*100,0),1),0)</f>
        <v>0</v>
      </c>
      <c r="I66" s="36">
        <f t="shared" ref="I66" si="99">IFERROR(ROUND(IF(H65,I65/H65*100,0),1),0)</f>
        <v>0</v>
      </c>
      <c r="J66" s="36">
        <f t="shared" ref="J66" si="100">IFERROR(ROUND(IF(I65,J65/I65*100,0),1),0)</f>
        <v>0</v>
      </c>
      <c r="K66" s="36">
        <f t="shared" ref="K66" si="101">IFERROR(ROUND(IF(J65,K65/J65*100,0),1),0)</f>
        <v>0</v>
      </c>
      <c r="L66" s="36">
        <f t="shared" ref="L66" si="102">IFERROR(ROUND(IF(K65,L65/K65*100,0),1),0)</f>
        <v>0</v>
      </c>
      <c r="M66" s="36">
        <f>IFERROR(ROUND(IF(L65,M65/L65*100,0),1),0)</f>
        <v>0</v>
      </c>
      <c r="N66" s="41">
        <f>IFERROR(ROUND(IF(G65,M65/G65*100,0),1),0)</f>
        <v>0</v>
      </c>
      <c r="AB66" s="146">
        <v>0</v>
      </c>
      <c r="AC66" s="146">
        <v>0</v>
      </c>
      <c r="AD66" s="146">
        <v>0</v>
      </c>
      <c r="AE66" s="146">
        <v>0</v>
      </c>
      <c r="AF66" s="146">
        <v>0</v>
      </c>
      <c r="AG66" s="146">
        <v>0</v>
      </c>
    </row>
    <row r="67" spans="1:33" s="17" customFormat="1" ht="31.5" x14ac:dyDescent="0.25">
      <c r="A67" s="34">
        <v>200500</v>
      </c>
      <c r="B67" s="38">
        <f t="shared" si="65"/>
        <v>230200090</v>
      </c>
      <c r="C67" s="34">
        <v>200090</v>
      </c>
      <c r="D67" s="134">
        <v>20657</v>
      </c>
      <c r="E67" s="86" t="s">
        <v>73</v>
      </c>
      <c r="F67" s="85" t="s">
        <v>68</v>
      </c>
      <c r="G67" s="109">
        <v>0</v>
      </c>
      <c r="H67" s="109">
        <v>0</v>
      </c>
      <c r="I67" s="109">
        <v>0</v>
      </c>
      <c r="J67" s="109">
        <v>0</v>
      </c>
      <c r="K67" s="109">
        <v>0</v>
      </c>
      <c r="L67" s="109">
        <v>0</v>
      </c>
      <c r="M67" s="109">
        <v>0</v>
      </c>
      <c r="N67" s="21" t="s">
        <v>129</v>
      </c>
      <c r="P67" s="145">
        <v>8</v>
      </c>
      <c r="Q67" s="145">
        <v>13</v>
      </c>
      <c r="AB67" s="146">
        <v>80</v>
      </c>
      <c r="AC67" s="146">
        <v>126.2</v>
      </c>
      <c r="AD67" s="146">
        <v>126.7</v>
      </c>
      <c r="AE67" s="146">
        <v>127.3</v>
      </c>
      <c r="AF67" s="146">
        <v>127.5</v>
      </c>
      <c r="AG67" s="146">
        <v>127.7</v>
      </c>
    </row>
    <row r="68" spans="1:33" s="17" customFormat="1" ht="15.75" x14ac:dyDescent="0.2">
      <c r="A68" s="34">
        <v>200510</v>
      </c>
      <c r="B68" s="38">
        <f t="shared" si="65"/>
        <v>230201090</v>
      </c>
      <c r="C68" s="34">
        <v>201090</v>
      </c>
      <c r="D68" s="130"/>
      <c r="E68" s="50" t="s">
        <v>130</v>
      </c>
      <c r="F68" s="42" t="s">
        <v>115</v>
      </c>
      <c r="G68" s="116">
        <v>0</v>
      </c>
      <c r="H68" s="36">
        <f>IFERROR(ROUND(IF(G67,H67/G67*100,0),1),0)</f>
        <v>0</v>
      </c>
      <c r="I68" s="36">
        <f t="shared" ref="I68" si="103">IFERROR(ROUND(IF(H67,I67/H67*100,0),1),0)</f>
        <v>0</v>
      </c>
      <c r="J68" s="36">
        <f t="shared" ref="J68" si="104">IFERROR(ROUND(IF(I67,J67/I67*100,0),1),0)</f>
        <v>0</v>
      </c>
      <c r="K68" s="36">
        <f t="shared" ref="K68" si="105">IFERROR(ROUND(IF(J67,K67/J67*100,0),1),0)</f>
        <v>0</v>
      </c>
      <c r="L68" s="36">
        <f t="shared" ref="L68" si="106">IFERROR(ROUND(IF(K67,L67/K67*100,0),1),0)</f>
        <v>0</v>
      </c>
      <c r="M68" s="36">
        <f>IFERROR(ROUND(IF(L67,M67/L67*100,0),1),0)</f>
        <v>0</v>
      </c>
      <c r="N68" s="41">
        <f>IFERROR(ROUND(IF(G67,M67/G67*100,0),1),0)</f>
        <v>0</v>
      </c>
      <c r="AB68" s="146">
        <v>133.30000000000001</v>
      </c>
      <c r="AC68" s="146">
        <v>157.80000000000001</v>
      </c>
      <c r="AD68" s="146">
        <v>100.4</v>
      </c>
      <c r="AE68" s="146">
        <v>100.5</v>
      </c>
      <c r="AF68" s="146">
        <v>100.2</v>
      </c>
      <c r="AG68" s="146">
        <v>100.2</v>
      </c>
    </row>
    <row r="69" spans="1:33" s="17" customFormat="1" ht="15.75" x14ac:dyDescent="0.25">
      <c r="A69" s="34">
        <v>200520</v>
      </c>
      <c r="B69" s="38">
        <f t="shared" si="65"/>
        <v>230200100</v>
      </c>
      <c r="C69" s="34">
        <v>200100</v>
      </c>
      <c r="D69" s="134">
        <v>20692</v>
      </c>
      <c r="E69" s="84" t="s">
        <v>74</v>
      </c>
      <c r="F69" s="85" t="s">
        <v>68</v>
      </c>
      <c r="G69" s="109">
        <v>0</v>
      </c>
      <c r="H69" s="109">
        <v>0</v>
      </c>
      <c r="I69" s="109">
        <v>0</v>
      </c>
      <c r="J69" s="109">
        <v>0</v>
      </c>
      <c r="K69" s="109">
        <v>0</v>
      </c>
      <c r="L69" s="109">
        <v>0</v>
      </c>
      <c r="M69" s="109">
        <v>0</v>
      </c>
      <c r="N69" s="21" t="s">
        <v>129</v>
      </c>
      <c r="P69" s="145">
        <v>158</v>
      </c>
      <c r="Q69" s="145">
        <v>221</v>
      </c>
      <c r="AB69" s="146">
        <v>1583.2</v>
      </c>
      <c r="AC69" s="146">
        <v>2212</v>
      </c>
      <c r="AD69" s="146">
        <v>2215</v>
      </c>
      <c r="AE69" s="146">
        <v>2220</v>
      </c>
      <c r="AF69" s="146">
        <v>2225</v>
      </c>
      <c r="AG69" s="146">
        <v>2230</v>
      </c>
    </row>
    <row r="70" spans="1:33" s="17" customFormat="1" ht="15.75" x14ac:dyDescent="0.2">
      <c r="A70" s="34">
        <v>200530</v>
      </c>
      <c r="B70" s="38">
        <f t="shared" si="65"/>
        <v>230201100</v>
      </c>
      <c r="C70" s="34">
        <v>201100</v>
      </c>
      <c r="D70" s="130"/>
      <c r="E70" s="50" t="s">
        <v>130</v>
      </c>
      <c r="F70" s="42" t="s">
        <v>115</v>
      </c>
      <c r="G70" s="116">
        <v>0</v>
      </c>
      <c r="H70" s="36">
        <f>IFERROR(ROUND(IF(G69,H69/G69*100,0),1),0)</f>
        <v>0</v>
      </c>
      <c r="I70" s="36">
        <f t="shared" ref="I70" si="107">IFERROR(ROUND(IF(H69,I69/H69*100,0),1),0)</f>
        <v>0</v>
      </c>
      <c r="J70" s="36">
        <f t="shared" ref="J70" si="108">IFERROR(ROUND(IF(I69,J69/I69*100,0),1),0)</f>
        <v>0</v>
      </c>
      <c r="K70" s="36">
        <f t="shared" ref="K70" si="109">IFERROR(ROUND(IF(J69,K69/J69*100,0),1),0)</f>
        <v>0</v>
      </c>
      <c r="L70" s="36">
        <f t="shared" ref="L70" si="110">IFERROR(ROUND(IF(K69,L69/K69*100,0),1),0)</f>
        <v>0</v>
      </c>
      <c r="M70" s="36">
        <f>IFERROR(ROUND(IF(L69,M69/L69*100,0),1),0)</f>
        <v>0</v>
      </c>
      <c r="N70" s="41">
        <f>IFERROR(ROUND(IF(G69,M69/G69*100,0),1),0)</f>
        <v>0</v>
      </c>
      <c r="AB70" s="146">
        <v>158.30000000000001</v>
      </c>
      <c r="AC70" s="146">
        <v>139.69999999999999</v>
      </c>
      <c r="AD70" s="146">
        <v>100.1</v>
      </c>
      <c r="AE70" s="146">
        <v>100.2</v>
      </c>
      <c r="AF70" s="146">
        <v>100.2</v>
      </c>
      <c r="AG70" s="146">
        <v>100.2</v>
      </c>
    </row>
    <row r="71" spans="1:33" s="17" customFormat="1" ht="15.75" x14ac:dyDescent="0.25">
      <c r="A71" s="34">
        <v>200540</v>
      </c>
      <c r="B71" s="38">
        <f t="shared" si="65"/>
        <v>230200110</v>
      </c>
      <c r="C71" s="34">
        <v>200110</v>
      </c>
      <c r="D71" s="134">
        <v>20697</v>
      </c>
      <c r="E71" s="84" t="s">
        <v>75</v>
      </c>
      <c r="F71" s="85" t="s">
        <v>76</v>
      </c>
      <c r="G71" s="109">
        <f t="shared" si="78"/>
        <v>0</v>
      </c>
      <c r="H71" s="109">
        <f t="shared" ref="H71" si="111">IF(AC71="","",AC71)</f>
        <v>0</v>
      </c>
      <c r="I71" s="109">
        <v>0</v>
      </c>
      <c r="J71" s="109">
        <v>0</v>
      </c>
      <c r="K71" s="109">
        <v>0</v>
      </c>
      <c r="L71" s="109">
        <v>0</v>
      </c>
      <c r="M71" s="109">
        <v>0</v>
      </c>
      <c r="N71" s="21" t="s">
        <v>129</v>
      </c>
      <c r="P71" s="145">
        <v>0</v>
      </c>
      <c r="Q71" s="145">
        <v>0</v>
      </c>
      <c r="AB71" s="146">
        <v>0</v>
      </c>
      <c r="AC71" s="146">
        <v>0</v>
      </c>
      <c r="AD71" s="146" t="s">
        <v>149</v>
      </c>
      <c r="AE71" s="146" t="s">
        <v>149</v>
      </c>
      <c r="AF71" s="146" t="s">
        <v>149</v>
      </c>
      <c r="AG71" s="146" t="s">
        <v>149</v>
      </c>
    </row>
    <row r="72" spans="1:33" s="17" customFormat="1" ht="15.75" x14ac:dyDescent="0.2">
      <c r="A72" s="34">
        <v>200550</v>
      </c>
      <c r="B72" s="38">
        <f t="shared" si="65"/>
        <v>230201110</v>
      </c>
      <c r="C72" s="34">
        <v>201110</v>
      </c>
      <c r="D72" s="130"/>
      <c r="E72" s="50" t="s">
        <v>130</v>
      </c>
      <c r="F72" s="42" t="s">
        <v>115</v>
      </c>
      <c r="G72" s="116">
        <f t="shared" si="78"/>
        <v>0</v>
      </c>
      <c r="H72" s="36">
        <f>IFERROR(ROUND(IF(G71,H71/G71*100,0),1),0)</f>
        <v>0</v>
      </c>
      <c r="I72" s="36">
        <f t="shared" ref="I72" si="112">IFERROR(ROUND(IF(H71,I71/H71*100,0),1),0)</f>
        <v>0</v>
      </c>
      <c r="J72" s="36">
        <f t="shared" ref="J72" si="113">IFERROR(ROUND(IF(I71,J71/I71*100,0),1),0)</f>
        <v>0</v>
      </c>
      <c r="K72" s="36">
        <f t="shared" ref="K72" si="114">IFERROR(ROUND(IF(J71,K71/J71*100,0),1),0)</f>
        <v>0</v>
      </c>
      <c r="L72" s="36">
        <f t="shared" ref="L72" si="115">IFERROR(ROUND(IF(K71,L71/K71*100,0),1),0)</f>
        <v>0</v>
      </c>
      <c r="M72" s="36">
        <f>IFERROR(ROUND(IF(L71,M71/L71*100,0),1),0)</f>
        <v>0</v>
      </c>
      <c r="N72" s="41">
        <f>IFERROR(ROUND(IF(G71,M71/G71*100,0),1),0)</f>
        <v>0</v>
      </c>
      <c r="AB72" s="146">
        <v>0</v>
      </c>
      <c r="AC72" s="146">
        <v>0</v>
      </c>
      <c r="AD72" s="146">
        <v>0</v>
      </c>
      <c r="AE72" s="146">
        <v>0</v>
      </c>
      <c r="AF72" s="146">
        <v>0</v>
      </c>
      <c r="AG72" s="146">
        <v>0</v>
      </c>
    </row>
    <row r="73" spans="1:33" s="17" customFormat="1" ht="15.75" x14ac:dyDescent="0.2">
      <c r="A73" s="34">
        <v>200560</v>
      </c>
      <c r="B73" s="38">
        <f t="shared" si="65"/>
        <v>230200120</v>
      </c>
      <c r="C73" s="34">
        <v>200120</v>
      </c>
      <c r="D73" s="130"/>
      <c r="E73" s="84" t="s">
        <v>77</v>
      </c>
      <c r="F73" s="85" t="s">
        <v>78</v>
      </c>
      <c r="G73" s="109">
        <v>0</v>
      </c>
      <c r="H73" s="109">
        <f t="shared" ref="H73" si="116">IF(AC73="","",AC73)</f>
        <v>0</v>
      </c>
      <c r="I73" s="109">
        <f t="shared" ref="I73" si="117">IF(AD73="","",AD73)</f>
        <v>0</v>
      </c>
      <c r="J73" s="109">
        <f t="shared" ref="J73" si="118">IF(AE73="","",AE73)</f>
        <v>0</v>
      </c>
      <c r="K73" s="109">
        <f t="shared" ref="K73" si="119">IF(AF73="","",AF73)</f>
        <v>0</v>
      </c>
      <c r="L73" s="109">
        <f t="shared" ref="L73" si="120">IF(AG73="","",AG73)</f>
        <v>0</v>
      </c>
      <c r="M73" s="109">
        <v>0</v>
      </c>
      <c r="N73" s="21" t="s">
        <v>129</v>
      </c>
      <c r="AB73" s="146">
        <v>1</v>
      </c>
      <c r="AC73" s="146">
        <v>0</v>
      </c>
      <c r="AD73" s="146">
        <v>0</v>
      </c>
      <c r="AE73" s="146">
        <v>0</v>
      </c>
      <c r="AF73" s="146">
        <v>0</v>
      </c>
      <c r="AG73" s="146">
        <v>0</v>
      </c>
    </row>
    <row r="74" spans="1:33" s="17" customFormat="1" ht="15.75" x14ac:dyDescent="0.2">
      <c r="A74" s="34">
        <v>200570</v>
      </c>
      <c r="B74" s="38">
        <f t="shared" si="65"/>
        <v>230201120</v>
      </c>
      <c r="C74" s="34">
        <v>201120</v>
      </c>
      <c r="D74" s="130"/>
      <c r="E74" s="50" t="s">
        <v>130</v>
      </c>
      <c r="F74" s="42" t="s">
        <v>115</v>
      </c>
      <c r="G74" s="116">
        <v>0</v>
      </c>
      <c r="H74" s="36">
        <f>IFERROR(ROUND(IF(G73,H73/G73*100,0),1),0)</f>
        <v>0</v>
      </c>
      <c r="I74" s="36">
        <f t="shared" ref="I74" si="121">IFERROR(ROUND(IF(H73,I73/H73*100,0),1),0)</f>
        <v>0</v>
      </c>
      <c r="J74" s="36">
        <f t="shared" ref="J74" si="122">IFERROR(ROUND(IF(I73,J73/I73*100,0),1),0)</f>
        <v>0</v>
      </c>
      <c r="K74" s="36">
        <f t="shared" ref="K74" si="123">IFERROR(ROUND(IF(J73,K73/J73*100,0),1),0)</f>
        <v>0</v>
      </c>
      <c r="L74" s="36">
        <f t="shared" ref="L74" si="124">IFERROR(ROUND(IF(K73,L73/K73*100,0),1),0)</f>
        <v>0</v>
      </c>
      <c r="M74" s="36">
        <f>IFERROR(ROUND(IF(L73,M73/L73*100,0),1),0)</f>
        <v>0</v>
      </c>
      <c r="N74" s="41">
        <f>IFERROR(ROUND(IF(G73,M73/G73*100,0),1),0)</f>
        <v>0</v>
      </c>
      <c r="AB74" s="146">
        <v>100</v>
      </c>
      <c r="AC74" s="146">
        <v>0</v>
      </c>
      <c r="AD74" s="146">
        <v>0</v>
      </c>
      <c r="AE74" s="146">
        <v>0</v>
      </c>
      <c r="AF74" s="146">
        <v>0</v>
      </c>
      <c r="AG74" s="146">
        <v>0</v>
      </c>
    </row>
    <row r="75" spans="1:33" s="17" customFormat="1" ht="15.75" x14ac:dyDescent="0.2">
      <c r="A75" s="34">
        <v>200600</v>
      </c>
      <c r="B75" s="38">
        <f t="shared" si="65"/>
        <v>230200140</v>
      </c>
      <c r="C75" s="34">
        <v>200140</v>
      </c>
      <c r="D75" s="130"/>
      <c r="E75" s="86" t="s">
        <v>79</v>
      </c>
      <c r="F75" s="85" t="s">
        <v>80</v>
      </c>
      <c r="G75" s="109">
        <v>305</v>
      </c>
      <c r="H75" s="109">
        <v>307.2</v>
      </c>
      <c r="I75" s="109">
        <v>308.39999999999998</v>
      </c>
      <c r="J75" s="109">
        <v>309.5</v>
      </c>
      <c r="K75" s="109">
        <v>310.7</v>
      </c>
      <c r="L75" s="109">
        <v>311.8</v>
      </c>
      <c r="M75" s="109">
        <v>314.3</v>
      </c>
      <c r="N75" s="21" t="s">
        <v>129</v>
      </c>
      <c r="AB75" s="146">
        <v>32308.400000000001</v>
      </c>
      <c r="AC75" s="146">
        <v>32390</v>
      </c>
      <c r="AD75" s="146">
        <v>32460</v>
      </c>
      <c r="AE75" s="146">
        <v>32700</v>
      </c>
      <c r="AF75" s="146">
        <v>33100</v>
      </c>
      <c r="AG75" s="146">
        <v>33500</v>
      </c>
    </row>
    <row r="76" spans="1:33" s="17" customFormat="1" ht="15.75" x14ac:dyDescent="0.2">
      <c r="A76" s="34">
        <v>200610</v>
      </c>
      <c r="B76" s="38">
        <f t="shared" si="65"/>
        <v>230201140</v>
      </c>
      <c r="C76" s="34">
        <v>201140</v>
      </c>
      <c r="D76" s="130"/>
      <c r="E76" s="50" t="s">
        <v>130</v>
      </c>
      <c r="F76" s="42" t="s">
        <v>115</v>
      </c>
      <c r="G76" s="116"/>
      <c r="H76" s="36">
        <f>IFERROR(ROUND(IF(G75,H75/G75*100,0),1),0)</f>
        <v>100.7</v>
      </c>
      <c r="I76" s="36">
        <f t="shared" ref="I76" si="125">IFERROR(ROUND(IF(H75,I75/H75*100,0),1),0)</f>
        <v>100.4</v>
      </c>
      <c r="J76" s="36">
        <f t="shared" ref="J76" si="126">IFERROR(ROUND(IF(I75,J75/I75*100,0),1),0)</f>
        <v>100.4</v>
      </c>
      <c r="K76" s="36">
        <f t="shared" ref="K76" si="127">IFERROR(ROUND(IF(J75,K75/J75*100,0),1),0)</f>
        <v>100.4</v>
      </c>
      <c r="L76" s="36">
        <f t="shared" ref="L76" si="128">IFERROR(ROUND(IF(K75,L75/K75*100,0),1),0)</f>
        <v>100.4</v>
      </c>
      <c r="M76" s="36">
        <f>IFERROR(ROUND(IF(L75,M75/L75*100,0),1),0)</f>
        <v>100.8</v>
      </c>
      <c r="N76" s="41">
        <f>IFERROR(ROUND(IF(G75,M75/G75*100,0),1),0)</f>
        <v>103</v>
      </c>
      <c r="AB76" s="146">
        <v>100.3</v>
      </c>
      <c r="AC76" s="146">
        <v>100.3</v>
      </c>
      <c r="AD76" s="146">
        <v>100.2</v>
      </c>
      <c r="AE76" s="146">
        <v>100.7</v>
      </c>
      <c r="AF76" s="146">
        <v>101.2</v>
      </c>
      <c r="AG76" s="146">
        <v>101.2</v>
      </c>
    </row>
    <row r="77" spans="1:33" s="17" customFormat="1" ht="15.75" x14ac:dyDescent="0.2">
      <c r="A77" s="34">
        <v>200620</v>
      </c>
      <c r="B77" s="64"/>
      <c r="C77" s="64"/>
      <c r="D77" s="64"/>
      <c r="E77" s="62"/>
      <c r="F77" s="63"/>
      <c r="G77" s="64"/>
      <c r="H77" s="64"/>
      <c r="I77" s="64"/>
      <c r="J77" s="64"/>
      <c r="K77" s="64"/>
      <c r="L77" s="64"/>
      <c r="M77" s="64"/>
      <c r="N77" s="64"/>
      <c r="AB77" s="146"/>
      <c r="AC77" s="146"/>
      <c r="AD77" s="146"/>
      <c r="AE77" s="146"/>
      <c r="AF77" s="146"/>
      <c r="AG77" s="146"/>
    </row>
    <row r="78" spans="1:33" s="17" customFormat="1" ht="15.75" x14ac:dyDescent="0.2">
      <c r="A78" s="34">
        <v>200630</v>
      </c>
      <c r="B78" s="64"/>
      <c r="C78" s="64"/>
      <c r="D78" s="64"/>
      <c r="E78" s="62"/>
      <c r="F78" s="63"/>
      <c r="G78" s="64"/>
      <c r="H78" s="64"/>
      <c r="I78" s="64"/>
      <c r="J78" s="64"/>
      <c r="K78" s="64"/>
      <c r="L78" s="64"/>
      <c r="M78" s="154" t="s">
        <v>122</v>
      </c>
      <c r="N78" s="154"/>
      <c r="AB78" s="146"/>
      <c r="AC78" s="146"/>
      <c r="AD78" s="146"/>
      <c r="AE78" s="146"/>
      <c r="AF78" s="146"/>
      <c r="AG78" s="146"/>
    </row>
    <row r="79" spans="1:33" s="17" customFormat="1" ht="19.5" x14ac:dyDescent="0.2">
      <c r="A79" s="34">
        <v>200640</v>
      </c>
      <c r="B79" s="12"/>
      <c r="C79" s="18"/>
      <c r="D79" s="18"/>
      <c r="E79" s="155" t="s">
        <v>113</v>
      </c>
      <c r="F79" s="155"/>
      <c r="G79" s="155"/>
      <c r="H79" s="155"/>
      <c r="I79" s="155"/>
      <c r="J79" s="155"/>
      <c r="K79" s="155"/>
      <c r="L79" s="155"/>
      <c r="M79" s="155"/>
      <c r="N79" s="155"/>
      <c r="AB79" s="146"/>
      <c r="AC79" s="146"/>
      <c r="AD79" s="146"/>
      <c r="AE79" s="146"/>
      <c r="AF79" s="146"/>
      <c r="AG79" s="146"/>
    </row>
    <row r="80" spans="1:33" s="17" customFormat="1" ht="19.5" x14ac:dyDescent="0.3">
      <c r="A80" s="34">
        <v>200650</v>
      </c>
      <c r="B80" s="12"/>
      <c r="C80" s="18"/>
      <c r="D80" s="18"/>
      <c r="E80" s="158" t="s">
        <v>125</v>
      </c>
      <c r="F80" s="158"/>
      <c r="G80" s="158"/>
      <c r="H80" s="158"/>
      <c r="I80" s="158"/>
      <c r="J80" s="158"/>
      <c r="K80" s="158"/>
      <c r="L80" s="158"/>
      <c r="M80" s="158"/>
      <c r="N80" s="158"/>
      <c r="AB80" s="146"/>
      <c r="AC80" s="146"/>
      <c r="AD80" s="146"/>
      <c r="AE80" s="146"/>
      <c r="AF80" s="146"/>
      <c r="AG80" s="146"/>
    </row>
    <row r="81" spans="1:33" s="17" customFormat="1" ht="15.75" x14ac:dyDescent="0.25">
      <c r="A81" s="34">
        <v>200660</v>
      </c>
      <c r="B81" s="159" t="s">
        <v>61</v>
      </c>
      <c r="C81" s="159" t="s">
        <v>62</v>
      </c>
      <c r="D81" s="128"/>
      <c r="E81" s="162" t="s">
        <v>118</v>
      </c>
      <c r="F81" s="164" t="s">
        <v>4</v>
      </c>
      <c r="G81" s="136">
        <v>2021</v>
      </c>
      <c r="H81" s="136">
        <v>2022</v>
      </c>
      <c r="I81" s="136">
        <v>2023</v>
      </c>
      <c r="J81" s="136">
        <v>2024</v>
      </c>
      <c r="K81" s="136">
        <v>2025</v>
      </c>
      <c r="L81" s="136">
        <v>2026</v>
      </c>
      <c r="M81" s="136">
        <v>2027</v>
      </c>
      <c r="N81" s="157" t="s">
        <v>143</v>
      </c>
      <c r="AB81" s="146"/>
      <c r="AC81" s="146"/>
      <c r="AD81" s="146"/>
      <c r="AE81" s="146"/>
      <c r="AF81" s="146"/>
      <c r="AG81" s="146"/>
    </row>
    <row r="82" spans="1:33" s="17" customFormat="1" ht="15.75" x14ac:dyDescent="0.25">
      <c r="A82" s="34">
        <v>200670</v>
      </c>
      <c r="B82" s="159" t="s">
        <v>2</v>
      </c>
      <c r="C82" s="159" t="s">
        <v>2</v>
      </c>
      <c r="D82" s="129"/>
      <c r="E82" s="163"/>
      <c r="F82" s="165"/>
      <c r="G82" s="44" t="s">
        <v>0</v>
      </c>
      <c r="H82" s="44" t="s">
        <v>0</v>
      </c>
      <c r="I82" s="44" t="s">
        <v>0</v>
      </c>
      <c r="J82" s="44" t="s">
        <v>1</v>
      </c>
      <c r="K82" s="43" t="s">
        <v>117</v>
      </c>
      <c r="L82" s="43" t="s">
        <v>117</v>
      </c>
      <c r="M82" s="43" t="s">
        <v>117</v>
      </c>
      <c r="N82" s="157"/>
      <c r="AB82" s="146"/>
      <c r="AC82" s="146"/>
      <c r="AD82" s="146"/>
      <c r="AE82" s="146"/>
      <c r="AF82" s="146"/>
      <c r="AG82" s="146"/>
    </row>
    <row r="83" spans="1:33" s="17" customFormat="1" ht="15.75" x14ac:dyDescent="0.25">
      <c r="A83" s="34">
        <v>200680</v>
      </c>
      <c r="B83" s="38">
        <f t="shared" ref="B83:B108" si="129">VALUE(CONCATENATE($A$2,$C$4,C83))</f>
        <v>230300010</v>
      </c>
      <c r="C83" s="34">
        <v>300010</v>
      </c>
      <c r="D83" s="130">
        <v>17188</v>
      </c>
      <c r="E83" s="84" t="s">
        <v>108</v>
      </c>
      <c r="F83" s="85" t="s">
        <v>68</v>
      </c>
      <c r="G83" s="109">
        <v>0.7</v>
      </c>
      <c r="H83" s="109">
        <v>0.9</v>
      </c>
      <c r="I83" s="109">
        <v>1.1000000000000001</v>
      </c>
      <c r="J83" s="109">
        <v>1.3</v>
      </c>
      <c r="K83" s="109">
        <v>1.6</v>
      </c>
      <c r="L83" s="109">
        <v>2</v>
      </c>
      <c r="M83" s="109">
        <v>2.4</v>
      </c>
      <c r="N83" s="21" t="s">
        <v>129</v>
      </c>
      <c r="P83" s="145">
        <v>652</v>
      </c>
      <c r="Q83" s="145">
        <v>999</v>
      </c>
      <c r="R83" s="145">
        <v>1037</v>
      </c>
      <c r="AB83" s="146">
        <v>652</v>
      </c>
      <c r="AC83" s="146">
        <v>999</v>
      </c>
      <c r="AD83" s="146">
        <v>1065</v>
      </c>
      <c r="AE83" s="146">
        <v>1100</v>
      </c>
      <c r="AF83" s="146">
        <v>1140</v>
      </c>
      <c r="AG83" s="146">
        <v>1185</v>
      </c>
    </row>
    <row r="84" spans="1:33" s="17" customFormat="1" ht="15.75" x14ac:dyDescent="0.2">
      <c r="A84" s="34">
        <v>200690</v>
      </c>
      <c r="B84" s="38">
        <f t="shared" si="129"/>
        <v>230301010</v>
      </c>
      <c r="C84" s="34">
        <v>301010</v>
      </c>
      <c r="D84" s="130"/>
      <c r="E84" s="50" t="s">
        <v>130</v>
      </c>
      <c r="F84" s="42" t="s">
        <v>115</v>
      </c>
      <c r="G84" s="116"/>
      <c r="H84" s="36">
        <f>IFERROR(ROUND(IF(G83,H83/G83*100,0),1),0)</f>
        <v>128.6</v>
      </c>
      <c r="I84" s="36">
        <f t="shared" ref="I84" si="130">IFERROR(ROUND(IF(H83,I83/H83*100,0),1),0)</f>
        <v>122.2</v>
      </c>
      <c r="J84" s="36">
        <f t="shared" ref="J84" si="131">IFERROR(ROUND(IF(I83,J83/I83*100,0),1),0)</f>
        <v>118.2</v>
      </c>
      <c r="K84" s="36">
        <f t="shared" ref="K84" si="132">IFERROR(ROUND(IF(J83,K83/J83*100,0),1),0)</f>
        <v>123.1</v>
      </c>
      <c r="L84" s="36">
        <f t="shared" ref="L84" si="133">IFERROR(ROUND(IF(K83,L83/K83*100,0),1),0)</f>
        <v>125</v>
      </c>
      <c r="M84" s="36">
        <f>IFERROR(ROUND(IF(L83,M83/L83*100,0),1),0)</f>
        <v>120</v>
      </c>
      <c r="N84" s="41">
        <f>IFERROR(ROUND(IF(G83,M83/G83*100,0),1),0)</f>
        <v>342.9</v>
      </c>
      <c r="AB84" s="146">
        <v>96</v>
      </c>
      <c r="AC84" s="146">
        <v>153.19999999999999</v>
      </c>
      <c r="AD84" s="146">
        <v>106.6</v>
      </c>
      <c r="AE84" s="146">
        <v>103.3</v>
      </c>
      <c r="AF84" s="146">
        <v>103.6</v>
      </c>
      <c r="AG84" s="146">
        <v>103.9</v>
      </c>
    </row>
    <row r="85" spans="1:33" s="17" customFormat="1" ht="31.5" x14ac:dyDescent="0.25">
      <c r="A85" s="34">
        <v>200700</v>
      </c>
      <c r="B85" s="38">
        <f t="shared" si="129"/>
        <v>230300020</v>
      </c>
      <c r="C85" s="34">
        <v>300020</v>
      </c>
      <c r="D85" s="133">
        <v>17198</v>
      </c>
      <c r="E85" s="86" t="s">
        <v>109</v>
      </c>
      <c r="F85" s="85" t="s">
        <v>68</v>
      </c>
      <c r="G85" s="109">
        <v>1.2</v>
      </c>
      <c r="H85" s="109">
        <v>1.4</v>
      </c>
      <c r="I85" s="109">
        <v>1.7</v>
      </c>
      <c r="J85" s="109">
        <v>1.8</v>
      </c>
      <c r="K85" s="109">
        <v>2</v>
      </c>
      <c r="L85" s="109">
        <v>2.2000000000000002</v>
      </c>
      <c r="M85" s="109">
        <v>2.5</v>
      </c>
      <c r="N85" s="21" t="s">
        <v>129</v>
      </c>
      <c r="P85" s="145">
        <v>78</v>
      </c>
      <c r="Q85" s="145">
        <v>79</v>
      </c>
      <c r="R85" s="145">
        <v>79</v>
      </c>
      <c r="AB85" s="146">
        <v>81.900000000000006</v>
      </c>
      <c r="AC85" s="146">
        <v>82.6</v>
      </c>
      <c r="AD85" s="146">
        <v>83</v>
      </c>
      <c r="AE85" s="146">
        <v>83.5</v>
      </c>
      <c r="AF85" s="146">
        <v>84</v>
      </c>
      <c r="AG85" s="146">
        <v>84.5</v>
      </c>
    </row>
    <row r="86" spans="1:33" s="17" customFormat="1" ht="15.75" x14ac:dyDescent="0.2">
      <c r="A86" s="34">
        <v>200710</v>
      </c>
      <c r="B86" s="38">
        <f t="shared" si="129"/>
        <v>230301020</v>
      </c>
      <c r="C86" s="34">
        <v>301020</v>
      </c>
      <c r="D86" s="130"/>
      <c r="E86" s="50" t="s">
        <v>130</v>
      </c>
      <c r="F86" s="42" t="s">
        <v>115</v>
      </c>
      <c r="G86" s="116"/>
      <c r="H86" s="36">
        <f>IFERROR(ROUND(IF(G85,H85/G85*100,0),1),0)</f>
        <v>116.7</v>
      </c>
      <c r="I86" s="36">
        <f t="shared" ref="I86" si="134">IFERROR(ROUND(IF(H85,I85/H85*100,0),1),0)</f>
        <v>121.4</v>
      </c>
      <c r="J86" s="36">
        <f t="shared" ref="J86" si="135">IFERROR(ROUND(IF(I85,J85/I85*100,0),1),0)</f>
        <v>105.9</v>
      </c>
      <c r="K86" s="36">
        <f t="shared" ref="K86" si="136">IFERROR(ROUND(IF(J85,K85/J85*100,0),1),0)</f>
        <v>111.1</v>
      </c>
      <c r="L86" s="36">
        <f t="shared" ref="L86" si="137">IFERROR(ROUND(IF(K85,L85/K85*100,0),1),0)</f>
        <v>110</v>
      </c>
      <c r="M86" s="36">
        <f>IFERROR(ROUND(IF(L85,M85/L85*100,0),1),0)</f>
        <v>113.6</v>
      </c>
      <c r="N86" s="41">
        <f>IFERROR(ROUND(IF(G85,M85/G85*100,0),1),0)</f>
        <v>208.3</v>
      </c>
      <c r="AB86" s="146">
        <v>101.1</v>
      </c>
      <c r="AC86" s="146">
        <v>100.9</v>
      </c>
      <c r="AD86" s="146">
        <v>100.5</v>
      </c>
      <c r="AE86" s="146">
        <v>100.6</v>
      </c>
      <c r="AF86" s="146">
        <v>100.6</v>
      </c>
      <c r="AG86" s="146">
        <v>100.6</v>
      </c>
    </row>
    <row r="87" spans="1:33" s="17" customFormat="1" ht="31.5" x14ac:dyDescent="0.2">
      <c r="A87" s="34">
        <v>200720</v>
      </c>
      <c r="B87" s="38">
        <f t="shared" si="129"/>
        <v>230300030</v>
      </c>
      <c r="C87" s="34">
        <v>300030</v>
      </c>
      <c r="D87" s="130"/>
      <c r="E87" s="86" t="s">
        <v>110</v>
      </c>
      <c r="F87" s="85" t="s">
        <v>68</v>
      </c>
      <c r="G87" s="109">
        <v>0</v>
      </c>
      <c r="H87" s="109">
        <v>0</v>
      </c>
      <c r="I87" s="109">
        <v>0</v>
      </c>
      <c r="J87" s="109">
        <v>0</v>
      </c>
      <c r="K87" s="109">
        <v>0</v>
      </c>
      <c r="L87" s="109">
        <v>0</v>
      </c>
      <c r="M87" s="109">
        <v>0</v>
      </c>
      <c r="N87" s="21" t="s">
        <v>129</v>
      </c>
      <c r="AB87" s="146" t="s">
        <v>149</v>
      </c>
      <c r="AC87" s="146" t="s">
        <v>149</v>
      </c>
      <c r="AD87" s="146" t="s">
        <v>149</v>
      </c>
      <c r="AE87" s="146" t="s">
        <v>149</v>
      </c>
      <c r="AF87" s="146" t="s">
        <v>149</v>
      </c>
      <c r="AG87" s="146" t="s">
        <v>149</v>
      </c>
    </row>
    <row r="88" spans="1:33" s="17" customFormat="1" ht="15.75" x14ac:dyDescent="0.2">
      <c r="A88" s="34">
        <v>200730</v>
      </c>
      <c r="B88" s="38">
        <f t="shared" si="129"/>
        <v>230301030</v>
      </c>
      <c r="C88" s="34">
        <v>301030</v>
      </c>
      <c r="D88" s="130"/>
      <c r="E88" s="50" t="s">
        <v>130</v>
      </c>
      <c r="F88" s="42" t="s">
        <v>115</v>
      </c>
      <c r="G88" s="116">
        <f t="shared" ref="G84:G108" si="138">IF(AB88="","",AB88)</f>
        <v>0</v>
      </c>
      <c r="H88" s="36">
        <f>IFERROR(ROUND(IF(G87,H87/G87*100,0),1),0)</f>
        <v>0</v>
      </c>
      <c r="I88" s="36">
        <f t="shared" ref="I88" si="139">IFERROR(ROUND(IF(H87,I87/H87*100,0),1),0)</f>
        <v>0</v>
      </c>
      <c r="J88" s="36">
        <f t="shared" ref="J88" si="140">IFERROR(ROUND(IF(I87,J87/I87*100,0),1),0)</f>
        <v>0</v>
      </c>
      <c r="K88" s="36">
        <f t="shared" ref="K88" si="141">IFERROR(ROUND(IF(J87,K87/J87*100,0),1),0)</f>
        <v>0</v>
      </c>
      <c r="L88" s="36">
        <f t="shared" ref="L88" si="142">IFERROR(ROUND(IF(K87,L87/K87*100,0),1),0)</f>
        <v>0</v>
      </c>
      <c r="M88" s="36">
        <f>IFERROR(ROUND(IF(L87,M87/L87*100,0),1),0)</f>
        <v>0</v>
      </c>
      <c r="N88" s="41">
        <f>IFERROR(ROUND(IF(G87,M87/G87*100,0),1),0)</f>
        <v>0</v>
      </c>
      <c r="AB88" s="146">
        <v>0</v>
      </c>
      <c r="AC88" s="146">
        <v>0</v>
      </c>
      <c r="AD88" s="146">
        <v>0</v>
      </c>
      <c r="AE88" s="146">
        <v>0</v>
      </c>
      <c r="AF88" s="146">
        <v>0</v>
      </c>
      <c r="AG88" s="146">
        <v>0</v>
      </c>
    </row>
    <row r="89" spans="1:33" s="17" customFormat="1" ht="31.5" x14ac:dyDescent="0.2">
      <c r="A89" s="34">
        <v>200740</v>
      </c>
      <c r="B89" s="38">
        <f t="shared" si="129"/>
        <v>230300040</v>
      </c>
      <c r="C89" s="34">
        <v>300040</v>
      </c>
      <c r="D89" s="130"/>
      <c r="E89" s="86" t="s">
        <v>133</v>
      </c>
      <c r="F89" s="85" t="s">
        <v>68</v>
      </c>
      <c r="G89" s="109">
        <v>0</v>
      </c>
      <c r="H89" s="109">
        <v>0</v>
      </c>
      <c r="I89" s="109">
        <v>0</v>
      </c>
      <c r="J89" s="109">
        <v>0</v>
      </c>
      <c r="K89" s="109">
        <v>0</v>
      </c>
      <c r="L89" s="109">
        <v>0</v>
      </c>
      <c r="M89" s="109">
        <v>0</v>
      </c>
      <c r="N89" s="21" t="s">
        <v>129</v>
      </c>
      <c r="AB89" s="146" t="s">
        <v>149</v>
      </c>
      <c r="AC89" s="146" t="s">
        <v>149</v>
      </c>
      <c r="AD89" s="146" t="s">
        <v>149</v>
      </c>
      <c r="AE89" s="146" t="s">
        <v>149</v>
      </c>
      <c r="AF89" s="146" t="s">
        <v>149</v>
      </c>
      <c r="AG89" s="146" t="s">
        <v>149</v>
      </c>
    </row>
    <row r="90" spans="1:33" s="17" customFormat="1" ht="15.75" x14ac:dyDescent="0.2">
      <c r="A90" s="34">
        <v>200750</v>
      </c>
      <c r="B90" s="38">
        <f t="shared" si="129"/>
        <v>230301040</v>
      </c>
      <c r="C90" s="34">
        <v>301040</v>
      </c>
      <c r="D90" s="130"/>
      <c r="E90" s="50" t="s">
        <v>130</v>
      </c>
      <c r="F90" s="42" t="s">
        <v>115</v>
      </c>
      <c r="G90" s="116">
        <f t="shared" si="138"/>
        <v>0</v>
      </c>
      <c r="H90" s="36">
        <f>IFERROR(ROUND(IF(G89,H89/G89*100,0),1),0)</f>
        <v>0</v>
      </c>
      <c r="I90" s="36">
        <f t="shared" ref="I90" si="143">IFERROR(ROUND(IF(H89,I89/H89*100,0),1),0)</f>
        <v>0</v>
      </c>
      <c r="J90" s="36">
        <f t="shared" ref="J90" si="144">IFERROR(ROUND(IF(I89,J89/I89*100,0),1),0)</f>
        <v>0</v>
      </c>
      <c r="K90" s="36">
        <f t="shared" ref="K90" si="145">IFERROR(ROUND(IF(J89,K89/J89*100,0),1),0)</f>
        <v>0</v>
      </c>
      <c r="L90" s="36">
        <f t="shared" ref="L90" si="146">IFERROR(ROUND(IF(K89,L89/K89*100,0),1),0)</f>
        <v>0</v>
      </c>
      <c r="M90" s="36">
        <f>IFERROR(ROUND(IF(L89,M89/L89*100,0),1),0)</f>
        <v>0</v>
      </c>
      <c r="N90" s="41">
        <f>IFERROR(ROUND(IF(G89,M89/G89*100,0),1),0)</f>
        <v>0</v>
      </c>
      <c r="AB90" s="146">
        <v>0</v>
      </c>
      <c r="AC90" s="146">
        <v>0</v>
      </c>
      <c r="AD90" s="146">
        <v>0</v>
      </c>
      <c r="AE90" s="146">
        <v>0</v>
      </c>
      <c r="AF90" s="146">
        <v>0</v>
      </c>
      <c r="AG90" s="146">
        <v>0</v>
      </c>
    </row>
    <row r="91" spans="1:33" s="17" customFormat="1" ht="15.75" x14ac:dyDescent="0.25">
      <c r="A91" s="34">
        <v>200760</v>
      </c>
      <c r="B91" s="38">
        <f t="shared" si="129"/>
        <v>230300050</v>
      </c>
      <c r="C91" s="34">
        <v>300050</v>
      </c>
      <c r="D91" s="130">
        <v>17190</v>
      </c>
      <c r="E91" s="84" t="s">
        <v>69</v>
      </c>
      <c r="F91" s="85" t="s">
        <v>68</v>
      </c>
      <c r="G91" s="109">
        <v>74.8</v>
      </c>
      <c r="H91" s="109">
        <v>75.3</v>
      </c>
      <c r="I91" s="109">
        <v>75.8</v>
      </c>
      <c r="J91" s="109">
        <v>76.7</v>
      </c>
      <c r="K91" s="109">
        <v>77.7</v>
      </c>
      <c r="L91" s="109">
        <v>78.7</v>
      </c>
      <c r="M91" s="109">
        <v>79.900000000000006</v>
      </c>
      <c r="N91" s="21" t="s">
        <v>129</v>
      </c>
      <c r="P91" s="145">
        <v>6284</v>
      </c>
      <c r="Q91" s="145">
        <v>4744</v>
      </c>
      <c r="R91" s="145">
        <v>4744</v>
      </c>
      <c r="AB91" s="146">
        <v>6284</v>
      </c>
      <c r="AC91" s="146">
        <v>4744</v>
      </c>
      <c r="AD91" s="146">
        <v>4755</v>
      </c>
      <c r="AE91" s="146">
        <v>4765</v>
      </c>
      <c r="AF91" s="146">
        <v>4775</v>
      </c>
      <c r="AG91" s="146">
        <v>4785</v>
      </c>
    </row>
    <row r="92" spans="1:33" s="17" customFormat="1" ht="15.75" x14ac:dyDescent="0.2">
      <c r="A92" s="34">
        <v>200770</v>
      </c>
      <c r="B92" s="38">
        <f t="shared" si="129"/>
        <v>230301050</v>
      </c>
      <c r="C92" s="34">
        <v>301050</v>
      </c>
      <c r="D92" s="130"/>
      <c r="E92" s="50" t="s">
        <v>130</v>
      </c>
      <c r="F92" s="42" t="s">
        <v>115</v>
      </c>
      <c r="G92" s="116"/>
      <c r="H92" s="36">
        <f>IFERROR(ROUND(IF(G91,H91/G91*100,0),1),0)</f>
        <v>100.7</v>
      </c>
      <c r="I92" s="36">
        <f t="shared" ref="I92" si="147">IFERROR(ROUND(IF(H91,I91/H91*100,0),1),0)</f>
        <v>100.7</v>
      </c>
      <c r="J92" s="36">
        <f t="shared" ref="J92" si="148">IFERROR(ROUND(IF(I91,J91/I91*100,0),1),0)</f>
        <v>101.2</v>
      </c>
      <c r="K92" s="36">
        <f t="shared" ref="K92" si="149">IFERROR(ROUND(IF(J91,K91/J91*100,0),1),0)</f>
        <v>101.3</v>
      </c>
      <c r="L92" s="36">
        <f t="shared" ref="L92" si="150">IFERROR(ROUND(IF(K91,L91/K91*100,0),1),0)</f>
        <v>101.3</v>
      </c>
      <c r="M92" s="36">
        <f>IFERROR(ROUND(IF(L91,M91/L91*100,0),1),0)</f>
        <v>101.5</v>
      </c>
      <c r="N92" s="41">
        <f>IFERROR(ROUND(IF(G91,M91/G91*100,0),1),0)</f>
        <v>106.8</v>
      </c>
      <c r="AB92" s="146">
        <v>113.1</v>
      </c>
      <c r="AC92" s="146">
        <v>75.5</v>
      </c>
      <c r="AD92" s="146">
        <v>100.2</v>
      </c>
      <c r="AE92" s="146">
        <v>100.2</v>
      </c>
      <c r="AF92" s="146">
        <v>100.2</v>
      </c>
      <c r="AG92" s="146">
        <v>100.2</v>
      </c>
    </row>
    <row r="93" spans="1:33" s="17" customFormat="1" ht="15.75" x14ac:dyDescent="0.25">
      <c r="A93" s="34">
        <v>200780</v>
      </c>
      <c r="B93" s="38">
        <f t="shared" si="129"/>
        <v>230300060</v>
      </c>
      <c r="C93" s="34">
        <v>300060</v>
      </c>
      <c r="D93" s="130">
        <v>17195</v>
      </c>
      <c r="E93" s="84" t="s">
        <v>70</v>
      </c>
      <c r="F93" s="85" t="s">
        <v>68</v>
      </c>
      <c r="G93" s="109">
        <v>99</v>
      </c>
      <c r="H93" s="109">
        <v>99.5</v>
      </c>
      <c r="I93" s="109">
        <v>100</v>
      </c>
      <c r="J93" s="109">
        <v>100.8</v>
      </c>
      <c r="K93" s="109">
        <v>101.6</v>
      </c>
      <c r="L93" s="109">
        <v>102.9</v>
      </c>
      <c r="M93" s="109">
        <v>104.6</v>
      </c>
      <c r="N93" s="21" t="s">
        <v>129</v>
      </c>
      <c r="P93" s="145">
        <v>6784</v>
      </c>
      <c r="Q93" s="145">
        <v>0</v>
      </c>
      <c r="R93" s="145">
        <v>6215</v>
      </c>
      <c r="AB93" s="146">
        <v>6784</v>
      </c>
      <c r="AC93" s="146">
        <v>6420</v>
      </c>
      <c r="AD93" s="146">
        <v>6440</v>
      </c>
      <c r="AE93" s="146">
        <v>6460</v>
      </c>
      <c r="AF93" s="146">
        <v>6500</v>
      </c>
      <c r="AG93" s="146">
        <v>6540</v>
      </c>
    </row>
    <row r="94" spans="1:33" s="17" customFormat="1" ht="15.75" x14ac:dyDescent="0.2">
      <c r="A94" s="34">
        <v>200790</v>
      </c>
      <c r="B94" s="38">
        <f t="shared" si="129"/>
        <v>230301060</v>
      </c>
      <c r="C94" s="34">
        <v>301060</v>
      </c>
      <c r="D94" s="130"/>
      <c r="E94" s="50" t="s">
        <v>130</v>
      </c>
      <c r="F94" s="42" t="s">
        <v>115</v>
      </c>
      <c r="G94" s="116"/>
      <c r="H94" s="36">
        <f>IFERROR(ROUND(IF(G93,H93/G93*100,0),1),0)</f>
        <v>100.5</v>
      </c>
      <c r="I94" s="36">
        <f t="shared" ref="I94" si="151">IFERROR(ROUND(IF(H93,I93/H93*100,0),1),0)</f>
        <v>100.5</v>
      </c>
      <c r="J94" s="36">
        <f t="shared" ref="J94" si="152">IFERROR(ROUND(IF(I93,J93/I93*100,0),1),0)</f>
        <v>100.8</v>
      </c>
      <c r="K94" s="36">
        <f t="shared" ref="K94" si="153">IFERROR(ROUND(IF(J93,K93/J93*100,0),1),0)</f>
        <v>100.8</v>
      </c>
      <c r="L94" s="36">
        <f t="shared" ref="L94" si="154">IFERROR(ROUND(IF(K93,L93/K93*100,0),1),0)</f>
        <v>101.3</v>
      </c>
      <c r="M94" s="36">
        <f>IFERROR(ROUND(IF(L93,M93/L93*100,0),1),0)</f>
        <v>101.7</v>
      </c>
      <c r="N94" s="41">
        <f>IFERROR(ROUND(IF(G93,M93/G93*100,0),1),0)</f>
        <v>105.7</v>
      </c>
      <c r="AB94" s="146">
        <v>93.1</v>
      </c>
      <c r="AC94" s="146">
        <v>94.6</v>
      </c>
      <c r="AD94" s="146">
        <v>100.3</v>
      </c>
      <c r="AE94" s="146">
        <v>100.3</v>
      </c>
      <c r="AF94" s="146">
        <v>100.6</v>
      </c>
      <c r="AG94" s="146">
        <v>100.6</v>
      </c>
    </row>
    <row r="95" spans="1:33" s="17" customFormat="1" ht="15.75" x14ac:dyDescent="0.25">
      <c r="A95" s="34">
        <v>200800</v>
      </c>
      <c r="B95" s="38">
        <f t="shared" si="129"/>
        <v>230300070</v>
      </c>
      <c r="C95" s="34">
        <v>300070</v>
      </c>
      <c r="D95" s="130">
        <v>17197</v>
      </c>
      <c r="E95" s="84" t="s">
        <v>71</v>
      </c>
      <c r="F95" s="85" t="s">
        <v>68</v>
      </c>
      <c r="G95" s="109">
        <v>30</v>
      </c>
      <c r="H95" s="109">
        <v>30.2</v>
      </c>
      <c r="I95" s="109">
        <v>30.5</v>
      </c>
      <c r="J95" s="109">
        <v>30.9</v>
      </c>
      <c r="K95" s="109">
        <v>31.3</v>
      </c>
      <c r="L95" s="109">
        <v>31.9</v>
      </c>
      <c r="M95" s="109">
        <v>32.4</v>
      </c>
      <c r="N95" s="21" t="s">
        <v>129</v>
      </c>
      <c r="P95" s="145">
        <v>2169</v>
      </c>
      <c r="Q95" s="145">
        <v>2189</v>
      </c>
      <c r="R95" s="145">
        <v>1959</v>
      </c>
      <c r="AB95" s="146">
        <v>2169</v>
      </c>
      <c r="AC95" s="146">
        <v>2189</v>
      </c>
      <c r="AD95" s="146">
        <v>2190</v>
      </c>
      <c r="AE95" s="146">
        <v>2192</v>
      </c>
      <c r="AF95" s="146">
        <v>2194</v>
      </c>
      <c r="AG95" s="146">
        <v>2196</v>
      </c>
    </row>
    <row r="96" spans="1:33" s="17" customFormat="1" ht="15.75" x14ac:dyDescent="0.2">
      <c r="A96" s="34">
        <v>200810</v>
      </c>
      <c r="B96" s="38">
        <f t="shared" si="129"/>
        <v>230301070</v>
      </c>
      <c r="C96" s="34">
        <v>301070</v>
      </c>
      <c r="D96" s="130"/>
      <c r="E96" s="50" t="s">
        <v>130</v>
      </c>
      <c r="F96" s="42" t="s">
        <v>115</v>
      </c>
      <c r="G96" s="116"/>
      <c r="H96" s="36">
        <f>IFERROR(ROUND(IF(G95,H95/G95*100,0),1),0)</f>
        <v>100.7</v>
      </c>
      <c r="I96" s="36">
        <f t="shared" ref="I96" si="155">IFERROR(ROUND(IF(H95,I95/H95*100,0),1),0)</f>
        <v>101</v>
      </c>
      <c r="J96" s="36">
        <f t="shared" ref="J96" si="156">IFERROR(ROUND(IF(I95,J95/I95*100,0),1),0)</f>
        <v>101.3</v>
      </c>
      <c r="K96" s="36">
        <f t="shared" ref="K96" si="157">IFERROR(ROUND(IF(J95,K95/J95*100,0),1),0)</f>
        <v>101.3</v>
      </c>
      <c r="L96" s="36">
        <f t="shared" ref="L96" si="158">IFERROR(ROUND(IF(K95,L95/K95*100,0),1),0)</f>
        <v>101.9</v>
      </c>
      <c r="M96" s="36">
        <f>IFERROR(ROUND(IF(L95,M95/L95*100,0),1),0)</f>
        <v>101.6</v>
      </c>
      <c r="N96" s="41">
        <f>IFERROR(ROUND(IF(G95,M95/G95*100,0),1),0)</f>
        <v>108</v>
      </c>
      <c r="AB96" s="146">
        <v>99.6</v>
      </c>
      <c r="AC96" s="146">
        <v>100.9</v>
      </c>
      <c r="AD96" s="146">
        <v>100</v>
      </c>
      <c r="AE96" s="146">
        <v>100.1</v>
      </c>
      <c r="AF96" s="146">
        <v>100.1</v>
      </c>
      <c r="AG96" s="146">
        <v>100.1</v>
      </c>
    </row>
    <row r="97" spans="1:33" s="17" customFormat="1" ht="15.75" x14ac:dyDescent="0.25">
      <c r="A97" s="34">
        <v>200820</v>
      </c>
      <c r="B97" s="38">
        <f t="shared" si="129"/>
        <v>230300080</v>
      </c>
      <c r="C97" s="34">
        <v>300080</v>
      </c>
      <c r="D97" s="130">
        <v>17186</v>
      </c>
      <c r="E97" s="84" t="s">
        <v>72</v>
      </c>
      <c r="F97" s="85" t="s">
        <v>68</v>
      </c>
      <c r="G97" s="109">
        <v>5.4</v>
      </c>
      <c r="H97" s="109">
        <v>5.7</v>
      </c>
      <c r="I97" s="109">
        <v>6.1</v>
      </c>
      <c r="J97" s="109">
        <v>6.6</v>
      </c>
      <c r="K97" s="109">
        <v>7.2</v>
      </c>
      <c r="L97" s="109">
        <v>7.9</v>
      </c>
      <c r="M97" s="109">
        <v>8.5</v>
      </c>
      <c r="N97" s="21" t="s">
        <v>129</v>
      </c>
      <c r="P97" s="145">
        <v>305</v>
      </c>
      <c r="Q97" s="145">
        <v>305</v>
      </c>
      <c r="R97" s="145">
        <v>215</v>
      </c>
      <c r="AB97" s="146">
        <v>305</v>
      </c>
      <c r="AC97" s="146">
        <v>305</v>
      </c>
      <c r="AD97" s="146">
        <v>306</v>
      </c>
      <c r="AE97" s="146">
        <v>307</v>
      </c>
      <c r="AF97" s="146">
        <v>308</v>
      </c>
      <c r="AG97" s="146">
        <v>309</v>
      </c>
    </row>
    <row r="98" spans="1:33" s="17" customFormat="1" ht="15.75" x14ac:dyDescent="0.2">
      <c r="A98" s="34">
        <v>200830</v>
      </c>
      <c r="B98" s="38">
        <f t="shared" si="129"/>
        <v>230301080</v>
      </c>
      <c r="C98" s="34">
        <v>301080</v>
      </c>
      <c r="D98" s="130"/>
      <c r="E98" s="50" t="s">
        <v>130</v>
      </c>
      <c r="F98" s="42" t="s">
        <v>115</v>
      </c>
      <c r="G98" s="116"/>
      <c r="H98" s="36">
        <f>IFERROR(ROUND(IF(G97,H97/G97*100,0),1),0)</f>
        <v>105.6</v>
      </c>
      <c r="I98" s="36">
        <f t="shared" ref="I98" si="159">IFERROR(ROUND(IF(H97,I97/H97*100,0),1),0)</f>
        <v>107</v>
      </c>
      <c r="J98" s="36">
        <f t="shared" ref="J98" si="160">IFERROR(ROUND(IF(I97,J97/I97*100,0),1),0)</f>
        <v>108.2</v>
      </c>
      <c r="K98" s="36">
        <f t="shared" ref="K98" si="161">IFERROR(ROUND(IF(J97,K97/J97*100,0),1),0)</f>
        <v>109.1</v>
      </c>
      <c r="L98" s="36">
        <f t="shared" ref="L98" si="162">IFERROR(ROUND(IF(K97,L97/K97*100,0),1),0)</f>
        <v>109.7</v>
      </c>
      <c r="M98" s="36">
        <f>IFERROR(ROUND(IF(L97,M97/L97*100,0),1),0)</f>
        <v>107.6</v>
      </c>
      <c r="N98" s="41">
        <f>IFERROR(ROUND(IF(G97,M97/G97*100,0),1),0)</f>
        <v>157.4</v>
      </c>
      <c r="AB98" s="146">
        <v>100.3</v>
      </c>
      <c r="AC98" s="146">
        <v>100</v>
      </c>
      <c r="AD98" s="146">
        <v>100.3</v>
      </c>
      <c r="AE98" s="146">
        <v>100.3</v>
      </c>
      <c r="AF98" s="146">
        <v>100.3</v>
      </c>
      <c r="AG98" s="146">
        <v>100.3</v>
      </c>
    </row>
    <row r="99" spans="1:33" s="17" customFormat="1" ht="31.5" x14ac:dyDescent="0.25">
      <c r="A99" s="34">
        <v>200840</v>
      </c>
      <c r="B99" s="38">
        <f t="shared" si="129"/>
        <v>230300090</v>
      </c>
      <c r="C99" s="34">
        <v>300090</v>
      </c>
      <c r="D99" s="134">
        <v>20673</v>
      </c>
      <c r="E99" s="86" t="s">
        <v>73</v>
      </c>
      <c r="F99" s="85" t="s">
        <v>68</v>
      </c>
      <c r="G99" s="109">
        <v>0.6</v>
      </c>
      <c r="H99" s="109">
        <v>0.8</v>
      </c>
      <c r="I99" s="109">
        <v>1.1000000000000001</v>
      </c>
      <c r="J99" s="109">
        <v>1.6</v>
      </c>
      <c r="K99" s="109">
        <v>2.4</v>
      </c>
      <c r="L99" s="109">
        <v>3.6</v>
      </c>
      <c r="M99" s="109">
        <v>3.9</v>
      </c>
      <c r="N99" s="21" t="s">
        <v>129</v>
      </c>
      <c r="P99" s="145">
        <v>2120</v>
      </c>
      <c r="Q99" s="145">
        <v>1980</v>
      </c>
      <c r="AB99" s="146">
        <v>2121.6</v>
      </c>
      <c r="AC99" s="146">
        <v>1979.7</v>
      </c>
      <c r="AD99" s="146">
        <v>1990</v>
      </c>
      <c r="AE99" s="146">
        <v>2000</v>
      </c>
      <c r="AF99" s="146">
        <v>2010</v>
      </c>
      <c r="AG99" s="146">
        <v>2020</v>
      </c>
    </row>
    <row r="100" spans="1:33" s="17" customFormat="1" ht="15.75" x14ac:dyDescent="0.2">
      <c r="A100" s="34">
        <v>200850</v>
      </c>
      <c r="B100" s="38">
        <f t="shared" si="129"/>
        <v>230301090</v>
      </c>
      <c r="C100" s="34">
        <v>301090</v>
      </c>
      <c r="D100" s="130"/>
      <c r="E100" s="50" t="s">
        <v>130</v>
      </c>
      <c r="F100" s="42" t="s">
        <v>115</v>
      </c>
      <c r="G100" s="116"/>
      <c r="H100" s="36">
        <f>IFERROR(ROUND(IF(G99,H99/G99*100,0),1),0)</f>
        <v>133.30000000000001</v>
      </c>
      <c r="I100" s="36">
        <f t="shared" ref="I100" si="163">IFERROR(ROUND(IF(H99,I99/H99*100,0),1),0)</f>
        <v>137.5</v>
      </c>
      <c r="J100" s="36">
        <f t="shared" ref="J100" si="164">IFERROR(ROUND(IF(I99,J99/I99*100,0),1),0)</f>
        <v>145.5</v>
      </c>
      <c r="K100" s="36">
        <f t="shared" ref="K100" si="165">IFERROR(ROUND(IF(J99,K99/J99*100,0),1),0)</f>
        <v>150</v>
      </c>
      <c r="L100" s="36">
        <f t="shared" ref="L100" si="166">IFERROR(ROUND(IF(K99,L99/K99*100,0),1),0)</f>
        <v>150</v>
      </c>
      <c r="M100" s="36">
        <f>IFERROR(ROUND(IF(L99,M99/L99*100,0),1),0)</f>
        <v>108.3</v>
      </c>
      <c r="N100" s="41">
        <f>IFERROR(ROUND(IF(G99,M99/G99*100,0),1),0)</f>
        <v>650</v>
      </c>
      <c r="AB100" s="146">
        <v>101</v>
      </c>
      <c r="AC100" s="146">
        <v>93.3</v>
      </c>
      <c r="AD100" s="146">
        <v>100.5</v>
      </c>
      <c r="AE100" s="146">
        <v>100.5</v>
      </c>
      <c r="AF100" s="146">
        <v>100.5</v>
      </c>
      <c r="AG100" s="146">
        <v>100.5</v>
      </c>
    </row>
    <row r="101" spans="1:33" s="17" customFormat="1" ht="15.75" x14ac:dyDescent="0.2">
      <c r="A101" s="34">
        <v>200860</v>
      </c>
      <c r="B101" s="38">
        <f t="shared" si="129"/>
        <v>230300100</v>
      </c>
      <c r="C101" s="34">
        <v>300100</v>
      </c>
      <c r="D101" s="130"/>
      <c r="E101" s="84" t="s">
        <v>74</v>
      </c>
      <c r="F101" s="85" t="s">
        <v>68</v>
      </c>
      <c r="G101" s="109">
        <v>2.5</v>
      </c>
      <c r="H101" s="109">
        <v>2.6</v>
      </c>
      <c r="I101" s="109">
        <v>2.7</v>
      </c>
      <c r="J101" s="109">
        <v>2.8</v>
      </c>
      <c r="K101" s="109">
        <v>2.9</v>
      </c>
      <c r="L101" s="109">
        <v>3.1</v>
      </c>
      <c r="M101" s="109">
        <v>3.4</v>
      </c>
      <c r="N101" s="21" t="s">
        <v>129</v>
      </c>
      <c r="AB101" s="146">
        <v>8972.7999999999993</v>
      </c>
      <c r="AC101" s="146">
        <v>8289.7999999999993</v>
      </c>
      <c r="AD101" s="146">
        <v>8300</v>
      </c>
      <c r="AE101" s="146">
        <v>8320</v>
      </c>
      <c r="AF101" s="146">
        <v>8340</v>
      </c>
      <c r="AG101" s="146">
        <v>8360</v>
      </c>
    </row>
    <row r="102" spans="1:33" s="17" customFormat="1" ht="15.75" x14ac:dyDescent="0.2">
      <c r="A102" s="34">
        <v>200870</v>
      </c>
      <c r="B102" s="38">
        <f t="shared" si="129"/>
        <v>230301100</v>
      </c>
      <c r="C102" s="34">
        <v>301100</v>
      </c>
      <c r="D102" s="130"/>
      <c r="E102" s="50" t="s">
        <v>130</v>
      </c>
      <c r="F102" s="42" t="s">
        <v>115</v>
      </c>
      <c r="G102" s="116"/>
      <c r="H102" s="36">
        <f t="shared" ref="H102:M102" si="167">ROUND(IF(G101,H101/G101*100,0),1)</f>
        <v>104</v>
      </c>
      <c r="I102" s="36">
        <f t="shared" si="167"/>
        <v>103.8</v>
      </c>
      <c r="J102" s="36">
        <f t="shared" si="167"/>
        <v>103.7</v>
      </c>
      <c r="K102" s="36">
        <f t="shared" si="167"/>
        <v>103.6</v>
      </c>
      <c r="L102" s="36">
        <f t="shared" si="167"/>
        <v>106.9</v>
      </c>
      <c r="M102" s="36">
        <f t="shared" si="167"/>
        <v>109.7</v>
      </c>
      <c r="N102" s="41">
        <f>IFERROR(ROUND(IF(G101,M101/G101*100,0),1),0)</f>
        <v>136</v>
      </c>
      <c r="AB102" s="146">
        <v>89.6</v>
      </c>
      <c r="AC102" s="146">
        <v>92.4</v>
      </c>
      <c r="AD102" s="146">
        <v>100.1</v>
      </c>
      <c r="AE102" s="146">
        <v>100.2</v>
      </c>
      <c r="AF102" s="146">
        <v>100.2</v>
      </c>
      <c r="AG102" s="146">
        <v>100.2</v>
      </c>
    </row>
    <row r="103" spans="1:33" s="17" customFormat="1" ht="15.75" x14ac:dyDescent="0.25">
      <c r="A103" s="34">
        <v>200880</v>
      </c>
      <c r="B103" s="38">
        <f t="shared" si="129"/>
        <v>230300110</v>
      </c>
      <c r="C103" s="34">
        <v>300110</v>
      </c>
      <c r="D103" s="134">
        <v>20698</v>
      </c>
      <c r="E103" s="84" t="s">
        <v>75</v>
      </c>
      <c r="F103" s="85" t="s">
        <v>76</v>
      </c>
      <c r="G103" s="109">
        <v>0.5</v>
      </c>
      <c r="H103" s="109">
        <v>0.6</v>
      </c>
      <c r="I103" s="109">
        <v>0.7</v>
      </c>
      <c r="J103" s="109">
        <v>0.8</v>
      </c>
      <c r="K103" s="109">
        <v>0.9</v>
      </c>
      <c r="L103" s="109">
        <v>1</v>
      </c>
      <c r="M103" s="109">
        <v>1.1000000000000001</v>
      </c>
      <c r="N103" s="21" t="s">
        <v>129</v>
      </c>
      <c r="P103" s="145">
        <v>10290</v>
      </c>
      <c r="Q103" s="145">
        <v>9680</v>
      </c>
      <c r="AB103" s="146">
        <v>10290</v>
      </c>
      <c r="AC103" s="146">
        <v>9682</v>
      </c>
      <c r="AD103" s="146">
        <v>9700</v>
      </c>
      <c r="AE103" s="146">
        <v>9720</v>
      </c>
      <c r="AF103" s="146">
        <v>9740</v>
      </c>
      <c r="AG103" s="146">
        <v>9760</v>
      </c>
    </row>
    <row r="104" spans="1:33" s="17" customFormat="1" ht="15.75" x14ac:dyDescent="0.2">
      <c r="A104" s="34">
        <v>200890</v>
      </c>
      <c r="B104" s="38">
        <f t="shared" si="129"/>
        <v>230301110</v>
      </c>
      <c r="C104" s="34">
        <v>301110</v>
      </c>
      <c r="D104" s="130"/>
      <c r="E104" s="50" t="s">
        <v>130</v>
      </c>
      <c r="F104" s="42" t="s">
        <v>115</v>
      </c>
      <c r="G104" s="116"/>
      <c r="H104" s="36">
        <f>IFERROR(ROUND(IF(G103,H103/G103*100,0),1),0)</f>
        <v>120</v>
      </c>
      <c r="I104" s="36">
        <f t="shared" ref="I104" si="168">IFERROR(ROUND(IF(H103,I103/H103*100,0),1),0)</f>
        <v>116.7</v>
      </c>
      <c r="J104" s="36">
        <f t="shared" ref="J104" si="169">IFERROR(ROUND(IF(I103,J103/I103*100,0),1),0)</f>
        <v>114.3</v>
      </c>
      <c r="K104" s="36">
        <f t="shared" ref="K104" si="170">IFERROR(ROUND(IF(J103,K103/J103*100,0),1),0)</f>
        <v>112.5</v>
      </c>
      <c r="L104" s="36">
        <f t="shared" ref="L104" si="171">IFERROR(ROUND(IF(K103,L103/K103*100,0),1),0)</f>
        <v>111.1</v>
      </c>
      <c r="M104" s="36">
        <f>IFERROR(ROUND(IF(L103,M103/L103*100,0),1),0)</f>
        <v>110</v>
      </c>
      <c r="N104" s="41">
        <f>IFERROR(ROUND(IF(G103,M103/G103*100,0),1),0)</f>
        <v>220</v>
      </c>
      <c r="AB104" s="146">
        <v>101.1</v>
      </c>
      <c r="AC104" s="146">
        <v>94.1</v>
      </c>
      <c r="AD104" s="146">
        <v>100.2</v>
      </c>
      <c r="AE104" s="146">
        <v>100.2</v>
      </c>
      <c r="AF104" s="146">
        <v>100.2</v>
      </c>
      <c r="AG104" s="146">
        <v>100.2</v>
      </c>
    </row>
    <row r="105" spans="1:33" s="17" customFormat="1" ht="15.75" x14ac:dyDescent="0.2">
      <c r="A105" s="34">
        <v>200900</v>
      </c>
      <c r="B105" s="38">
        <f t="shared" si="129"/>
        <v>230300120</v>
      </c>
      <c r="C105" s="34">
        <v>300120</v>
      </c>
      <c r="D105" s="130"/>
      <c r="E105" s="84" t="s">
        <v>77</v>
      </c>
      <c r="F105" s="85" t="s">
        <v>78</v>
      </c>
      <c r="G105" s="109">
        <v>0.3</v>
      </c>
      <c r="H105" s="109">
        <v>0.3</v>
      </c>
      <c r="I105" s="109">
        <v>0.4</v>
      </c>
      <c r="J105" s="109">
        <v>0.5</v>
      </c>
      <c r="K105" s="109">
        <v>0.6</v>
      </c>
      <c r="L105" s="109">
        <v>0.8</v>
      </c>
      <c r="M105" s="109">
        <v>0.8</v>
      </c>
      <c r="N105" s="21" t="s">
        <v>129</v>
      </c>
      <c r="AB105" s="146">
        <v>65</v>
      </c>
      <c r="AC105" s="146">
        <v>87</v>
      </c>
      <c r="AD105" s="146">
        <v>88</v>
      </c>
      <c r="AE105" s="146">
        <v>89</v>
      </c>
      <c r="AF105" s="146">
        <v>90</v>
      </c>
      <c r="AG105" s="146">
        <v>91</v>
      </c>
    </row>
    <row r="106" spans="1:33" s="17" customFormat="1" ht="15.75" x14ac:dyDescent="0.2">
      <c r="A106" s="34">
        <v>200910</v>
      </c>
      <c r="B106" s="38">
        <f t="shared" si="129"/>
        <v>230301120</v>
      </c>
      <c r="C106" s="34">
        <v>301120</v>
      </c>
      <c r="D106" s="130"/>
      <c r="E106" s="50" t="s">
        <v>130</v>
      </c>
      <c r="F106" s="42" t="s">
        <v>115</v>
      </c>
      <c r="G106" s="116"/>
      <c r="H106" s="36">
        <f>IFERROR(ROUND(IF(G105,H105/G105*100,0),1),0)</f>
        <v>100</v>
      </c>
      <c r="I106" s="36">
        <f t="shared" ref="I106" si="172">IFERROR(ROUND(IF(H105,I105/H105*100,0),1),0)</f>
        <v>133.30000000000001</v>
      </c>
      <c r="J106" s="36">
        <f t="shared" ref="J106" si="173">IFERROR(ROUND(IF(I105,J105/I105*100,0),1),0)</f>
        <v>125</v>
      </c>
      <c r="K106" s="36">
        <f t="shared" ref="K106" si="174">IFERROR(ROUND(IF(J105,K105/J105*100,0),1),0)</f>
        <v>120</v>
      </c>
      <c r="L106" s="36">
        <f t="shared" ref="L106" si="175">IFERROR(ROUND(IF(K105,L105/K105*100,0),1),0)</f>
        <v>133.30000000000001</v>
      </c>
      <c r="M106" s="36">
        <f>IFERROR(ROUND(IF(L105,M105/L105*100,0),1),0)</f>
        <v>100</v>
      </c>
      <c r="N106" s="41">
        <f>IFERROR(ROUND(IF(G105,M105/G105*100,0),1),0)</f>
        <v>266.7</v>
      </c>
      <c r="AB106" s="146">
        <v>54.2</v>
      </c>
      <c r="AC106" s="146">
        <v>133.80000000000001</v>
      </c>
      <c r="AD106" s="146">
        <v>101.1</v>
      </c>
      <c r="AE106" s="146">
        <v>101.1</v>
      </c>
      <c r="AF106" s="146">
        <v>101.1</v>
      </c>
      <c r="AG106" s="146">
        <v>101.1</v>
      </c>
    </row>
    <row r="107" spans="1:33" s="17" customFormat="1" ht="15.75" x14ac:dyDescent="0.2">
      <c r="A107" s="34">
        <v>200940</v>
      </c>
      <c r="B107" s="38">
        <f t="shared" si="129"/>
        <v>230300140</v>
      </c>
      <c r="C107" s="34">
        <v>300140</v>
      </c>
      <c r="D107" s="130"/>
      <c r="E107" s="86" t="s">
        <v>79</v>
      </c>
      <c r="F107" s="85" t="s">
        <v>80</v>
      </c>
      <c r="G107" s="109">
        <v>0</v>
      </c>
      <c r="H107" s="109">
        <v>0</v>
      </c>
      <c r="I107" s="109">
        <v>0</v>
      </c>
      <c r="J107" s="109">
        <v>0</v>
      </c>
      <c r="K107" s="109">
        <v>0</v>
      </c>
      <c r="L107" s="109">
        <v>0</v>
      </c>
      <c r="M107" s="109">
        <v>0</v>
      </c>
      <c r="N107" s="21" t="s">
        <v>129</v>
      </c>
      <c r="AB107" s="146">
        <v>82137.5</v>
      </c>
      <c r="AC107" s="146">
        <v>83385.2</v>
      </c>
      <c r="AD107" s="146">
        <v>85275</v>
      </c>
      <c r="AE107" s="146">
        <v>85600</v>
      </c>
      <c r="AF107" s="146">
        <v>86000</v>
      </c>
      <c r="AG107" s="146">
        <v>86500</v>
      </c>
    </row>
    <row r="108" spans="1:33" s="17" customFormat="1" ht="15.75" x14ac:dyDescent="0.2">
      <c r="A108" s="34">
        <v>200950</v>
      </c>
      <c r="B108" s="38">
        <f t="shared" si="129"/>
        <v>230301140</v>
      </c>
      <c r="C108" s="34">
        <v>301140</v>
      </c>
      <c r="D108" s="130"/>
      <c r="E108" s="50" t="s">
        <v>130</v>
      </c>
      <c r="F108" s="42" t="s">
        <v>115</v>
      </c>
      <c r="G108" s="116"/>
      <c r="H108" s="36">
        <f>IFERROR(ROUND(IF(G107,H107/G107*100,0),1),0)</f>
        <v>0</v>
      </c>
      <c r="I108" s="36">
        <f t="shared" ref="I108" si="176">IFERROR(ROUND(IF(H107,I107/H107*100,0),1),0)</f>
        <v>0</v>
      </c>
      <c r="J108" s="36">
        <f t="shared" ref="J108" si="177">IFERROR(ROUND(IF(I107,J107/I107*100,0),1),0)</f>
        <v>0</v>
      </c>
      <c r="K108" s="36">
        <f t="shared" ref="K108" si="178">IFERROR(ROUND(IF(J107,K107/J107*100,0),1),0)</f>
        <v>0</v>
      </c>
      <c r="L108" s="36">
        <f t="shared" ref="L108" si="179">IFERROR(ROUND(IF(K107,L107/K107*100,0),1),0)</f>
        <v>0</v>
      </c>
      <c r="M108" s="36">
        <f>IFERROR(ROUND(IF(L107,M107/L107*100,0),1),0)</f>
        <v>0</v>
      </c>
      <c r="N108" s="41">
        <f>IFERROR(ROUND(IF(G107,M107/G107*100,0),1),0)</f>
        <v>0</v>
      </c>
      <c r="AB108" s="146">
        <v>100.1</v>
      </c>
      <c r="AC108" s="146">
        <v>101.5</v>
      </c>
      <c r="AD108" s="146">
        <v>102.3</v>
      </c>
      <c r="AE108" s="146">
        <v>100.4</v>
      </c>
      <c r="AF108" s="146">
        <v>100.5</v>
      </c>
      <c r="AG108" s="146">
        <v>100.6</v>
      </c>
    </row>
    <row r="109" spans="1:33" s="17" customFormat="1" ht="15.75" x14ac:dyDescent="0.2">
      <c r="A109" s="34">
        <v>200960</v>
      </c>
      <c r="B109" s="64"/>
      <c r="C109" s="64"/>
      <c r="D109" s="64"/>
      <c r="E109" s="62"/>
      <c r="F109" s="63"/>
      <c r="G109" s="64"/>
      <c r="H109" s="64"/>
      <c r="I109" s="64"/>
      <c r="J109" s="64"/>
      <c r="K109" s="64"/>
      <c r="L109" s="64"/>
      <c r="M109" s="69"/>
      <c r="N109" s="70"/>
      <c r="AB109" s="146"/>
      <c r="AC109" s="146"/>
      <c r="AD109" s="146"/>
      <c r="AE109" s="146"/>
      <c r="AF109" s="146"/>
      <c r="AG109" s="146"/>
    </row>
    <row r="110" spans="1:33" s="17" customFormat="1" ht="15.75" x14ac:dyDescent="0.2">
      <c r="A110" s="34">
        <v>200970</v>
      </c>
      <c r="B110" s="64"/>
      <c r="C110" s="64"/>
      <c r="D110" s="64"/>
      <c r="E110" s="62"/>
      <c r="F110" s="63"/>
      <c r="G110" s="64"/>
      <c r="H110" s="64"/>
      <c r="I110" s="64"/>
      <c r="J110" s="64"/>
      <c r="K110" s="64"/>
      <c r="L110" s="64"/>
      <c r="M110" s="154" t="s">
        <v>123</v>
      </c>
      <c r="N110" s="154"/>
      <c r="AB110" s="146"/>
      <c r="AC110" s="146"/>
      <c r="AD110" s="146"/>
      <c r="AE110" s="146"/>
      <c r="AF110" s="146"/>
      <c r="AG110" s="146"/>
    </row>
    <row r="111" spans="1:33" s="17" customFormat="1" ht="19.5" x14ac:dyDescent="0.2">
      <c r="A111" s="34">
        <v>200980</v>
      </c>
      <c r="B111" s="12"/>
      <c r="C111" s="18"/>
      <c r="D111" s="18"/>
      <c r="E111" s="155" t="s">
        <v>141</v>
      </c>
      <c r="F111" s="155"/>
      <c r="G111" s="155"/>
      <c r="H111" s="155"/>
      <c r="I111" s="155"/>
      <c r="J111" s="155"/>
      <c r="K111" s="155"/>
      <c r="L111" s="155"/>
      <c r="M111" s="155"/>
      <c r="N111" s="155"/>
      <c r="AB111" s="146"/>
      <c r="AC111" s="146"/>
      <c r="AD111" s="146"/>
      <c r="AE111" s="146"/>
      <c r="AF111" s="146"/>
      <c r="AG111" s="146"/>
    </row>
    <row r="112" spans="1:33" s="17" customFormat="1" ht="19.5" x14ac:dyDescent="0.2">
      <c r="A112" s="34">
        <v>200990</v>
      </c>
      <c r="B112" s="12"/>
      <c r="C112" s="18"/>
      <c r="D112" s="18"/>
      <c r="E112" s="156" t="s">
        <v>114</v>
      </c>
      <c r="F112" s="156"/>
      <c r="G112" s="156"/>
      <c r="H112" s="156"/>
      <c r="I112" s="156"/>
      <c r="J112" s="156"/>
      <c r="K112" s="156"/>
      <c r="L112" s="156"/>
      <c r="M112" s="156"/>
      <c r="N112" s="156"/>
      <c r="AB112" s="146"/>
      <c r="AC112" s="146"/>
      <c r="AD112" s="146"/>
      <c r="AE112" s="146"/>
      <c r="AF112" s="146"/>
      <c r="AG112" s="146"/>
    </row>
    <row r="113" spans="1:33" s="17" customFormat="1" ht="15.75" customHeight="1" x14ac:dyDescent="0.25">
      <c r="A113" s="34">
        <v>201000</v>
      </c>
      <c r="B113" s="159" t="s">
        <v>61</v>
      </c>
      <c r="C113" s="159" t="s">
        <v>62</v>
      </c>
      <c r="D113" s="131"/>
      <c r="E113" s="166" t="s">
        <v>81</v>
      </c>
      <c r="F113" s="157" t="s">
        <v>4</v>
      </c>
      <c r="G113" s="136">
        <v>2021</v>
      </c>
      <c r="H113" s="136">
        <v>2022</v>
      </c>
      <c r="I113" s="136">
        <v>2023</v>
      </c>
      <c r="J113" s="136">
        <v>2024</v>
      </c>
      <c r="K113" s="136">
        <v>2025</v>
      </c>
      <c r="L113" s="136">
        <v>2026</v>
      </c>
      <c r="M113" s="136">
        <v>2027</v>
      </c>
      <c r="N113" s="157" t="s">
        <v>143</v>
      </c>
      <c r="AB113" s="146"/>
      <c r="AC113" s="146"/>
      <c r="AD113" s="146"/>
      <c r="AE113" s="146"/>
      <c r="AF113" s="146"/>
      <c r="AG113" s="146"/>
    </row>
    <row r="114" spans="1:33" s="17" customFormat="1" ht="15.75" customHeight="1" x14ac:dyDescent="0.25">
      <c r="A114" s="34">
        <v>201010</v>
      </c>
      <c r="B114" s="159" t="s">
        <v>2</v>
      </c>
      <c r="C114" s="159" t="s">
        <v>2</v>
      </c>
      <c r="D114" s="131"/>
      <c r="E114" s="166"/>
      <c r="F114" s="157"/>
      <c r="G114" s="44" t="s">
        <v>0</v>
      </c>
      <c r="H114" s="44" t="s">
        <v>0</v>
      </c>
      <c r="I114" s="44" t="s">
        <v>0</v>
      </c>
      <c r="J114" s="44" t="s">
        <v>1</v>
      </c>
      <c r="K114" s="43" t="s">
        <v>117</v>
      </c>
      <c r="L114" s="43" t="s">
        <v>117</v>
      </c>
      <c r="M114" s="43" t="s">
        <v>117</v>
      </c>
      <c r="N114" s="157"/>
      <c r="AB114" s="146"/>
      <c r="AC114" s="146"/>
      <c r="AD114" s="146"/>
      <c r="AE114" s="146"/>
      <c r="AF114" s="146"/>
      <c r="AG114" s="146"/>
    </row>
    <row r="115" spans="1:33" s="17" customFormat="1" ht="15.75" x14ac:dyDescent="0.25">
      <c r="A115" s="34">
        <v>201020</v>
      </c>
      <c r="B115" s="38"/>
      <c r="C115" s="34"/>
      <c r="D115" s="130"/>
      <c r="E115" s="71" t="s">
        <v>86</v>
      </c>
      <c r="F115" s="21"/>
      <c r="G115" s="32"/>
      <c r="H115" s="32"/>
      <c r="I115" s="32"/>
      <c r="J115" s="32"/>
      <c r="K115" s="32"/>
      <c r="L115" s="32"/>
      <c r="M115" s="32"/>
      <c r="N115" s="45"/>
      <c r="AB115" s="146"/>
      <c r="AC115" s="146"/>
      <c r="AD115" s="146"/>
      <c r="AE115" s="146"/>
      <c r="AF115" s="146"/>
      <c r="AG115" s="146"/>
    </row>
    <row r="116" spans="1:33" s="17" customFormat="1" ht="47.25" x14ac:dyDescent="0.25">
      <c r="A116" s="34">
        <v>201030</v>
      </c>
      <c r="B116" s="38">
        <f>VALUE(CONCATENATE($A$2,$C$4,C116))</f>
        <v>230100000</v>
      </c>
      <c r="C116" s="34">
        <v>100000</v>
      </c>
      <c r="D116" s="134">
        <v>29684</v>
      </c>
      <c r="E116" s="71" t="s">
        <v>87</v>
      </c>
      <c r="F116" s="56" t="s">
        <v>88</v>
      </c>
      <c r="G116" s="109">
        <v>11004</v>
      </c>
      <c r="H116" s="109">
        <v>11482.5</v>
      </c>
      <c r="I116" s="109">
        <v>11885.2</v>
      </c>
      <c r="J116" s="46">
        <f>SUM(J121,J125)</f>
        <v>13232.493674500001</v>
      </c>
      <c r="K116" s="46">
        <f t="shared" ref="K116:M116" si="180">SUM(K121,K125)</f>
        <v>14020.622912754403</v>
      </c>
      <c r="L116" s="46">
        <f t="shared" si="180"/>
        <v>14717.883402466332</v>
      </c>
      <c r="M116" s="46">
        <f t="shared" si="180"/>
        <v>15438.717237855861</v>
      </c>
      <c r="N116" s="118">
        <f>IFERROR(ROUND(IF(G116,M116/G116*100,0),1),0)</f>
        <v>140.30000000000001</v>
      </c>
      <c r="P116" s="145">
        <v>8720300</v>
      </c>
      <c r="Q116" s="145">
        <v>10208200</v>
      </c>
      <c r="R116" s="143"/>
      <c r="AB116" s="146">
        <v>8720300</v>
      </c>
      <c r="AC116" s="146">
        <v>9418400</v>
      </c>
      <c r="AD116" s="146">
        <v>9675501.2880000006</v>
      </c>
      <c r="AE116" s="146">
        <v>10260318.798295435</v>
      </c>
      <c r="AF116" s="146">
        <v>10835054.012992781</v>
      </c>
      <c r="AG116" s="146">
        <v>11442042.264617521</v>
      </c>
    </row>
    <row r="117" spans="1:33" s="17" customFormat="1" ht="31.5" x14ac:dyDescent="0.25">
      <c r="A117" s="34">
        <v>201040</v>
      </c>
      <c r="B117" s="38">
        <f>VALUE(CONCATENATE($A$2,$C$4,C117))</f>
        <v>230102000</v>
      </c>
      <c r="C117" s="34">
        <v>102000</v>
      </c>
      <c r="D117" s="134">
        <v>29689</v>
      </c>
      <c r="E117" s="72" t="s">
        <v>89</v>
      </c>
      <c r="F117" s="21" t="s">
        <v>90</v>
      </c>
      <c r="G117" s="117">
        <v>102.2</v>
      </c>
      <c r="H117" s="117">
        <v>105</v>
      </c>
      <c r="I117" s="117">
        <v>109.6</v>
      </c>
      <c r="J117" s="29">
        <f>ROUND(IF(AND(I116=0,J118=0),0,(IF(AND(I116=0,J118&gt;0),J116/100/J118*10000,IF(AND(I116&gt;0,J118=0),J116/100/I116*10000,J116/I116/J118*10000)))),1)</f>
        <v>102</v>
      </c>
      <c r="K117" s="29">
        <f>ROUND(IF(AND(J116=0,K118=0),0,(IF(AND(J116=0,K118&gt;0),K116/100/K118*10000,IF(AND(J116&gt;0,K118=0),K116/100/J116*10000,K116/J116/K118*10000)))),1)</f>
        <v>101.1</v>
      </c>
      <c r="L117" s="29">
        <f>ROUND(IF(AND(K116=0,L118=0),0,(IF(AND(K116=0,L118&gt;0),L116/100/L118*10000,IF(AND(K116&gt;0,L118=0),L116/100/K116*10000,L116/K116/L118*10000)))),1)</f>
        <v>101</v>
      </c>
      <c r="M117" s="29">
        <f>IFERROR(ROUND(IF(AND(L116=0,M118=0),0,(IF(AND(L116=0,M118&gt;0),M116/100/M118*10000,IF(AND(L116&gt;0,M118=0),M116/100/L116*10000,M116/L116/M118*10000)))),1),0)</f>
        <v>101.1</v>
      </c>
      <c r="N117" s="21" t="s">
        <v>129</v>
      </c>
      <c r="P117" s="145">
        <v>110.7</v>
      </c>
      <c r="Q117" s="145">
        <v>114.3</v>
      </c>
      <c r="R117" s="143"/>
      <c r="S117" s="119" t="s">
        <v>147</v>
      </c>
      <c r="AB117" s="146">
        <v>110.7</v>
      </c>
      <c r="AC117" s="146">
        <v>103.9</v>
      </c>
      <c r="AD117" s="146">
        <v>101.3</v>
      </c>
      <c r="AE117" s="146">
        <v>101.4</v>
      </c>
      <c r="AF117" s="146">
        <v>101.3</v>
      </c>
      <c r="AG117" s="146">
        <v>101.4</v>
      </c>
    </row>
    <row r="118" spans="1:33" s="17" customFormat="1" ht="31.5" x14ac:dyDescent="0.2">
      <c r="A118" s="34">
        <v>201050</v>
      </c>
      <c r="B118" s="38">
        <f>VALUE(CONCATENATE($A$2,$C$4,C118))</f>
        <v>230103000</v>
      </c>
      <c r="C118" s="34">
        <v>103000</v>
      </c>
      <c r="D118" s="130"/>
      <c r="E118" s="73" t="s">
        <v>91</v>
      </c>
      <c r="F118" s="31" t="s">
        <v>90</v>
      </c>
      <c r="G118" s="117">
        <v>118.1</v>
      </c>
      <c r="H118" s="117">
        <v>99.4</v>
      </c>
      <c r="I118" s="117">
        <v>94.4</v>
      </c>
      <c r="J118" s="117">
        <v>109.1</v>
      </c>
      <c r="K118" s="117">
        <v>104.8</v>
      </c>
      <c r="L118" s="117">
        <v>103.9</v>
      </c>
      <c r="M118" s="117">
        <v>103.8</v>
      </c>
      <c r="N118" s="21" t="s">
        <v>129</v>
      </c>
      <c r="AB118" s="146">
        <v>118.1</v>
      </c>
      <c r="AC118" s="146">
        <v>104.2</v>
      </c>
      <c r="AD118" s="146">
        <v>101.4</v>
      </c>
      <c r="AE118" s="146">
        <v>104.6</v>
      </c>
      <c r="AF118" s="146">
        <v>104.2</v>
      </c>
      <c r="AG118" s="146">
        <v>104.1</v>
      </c>
    </row>
    <row r="119" spans="1:33" s="17" customFormat="1" ht="15.75" x14ac:dyDescent="0.25">
      <c r="A119" s="34">
        <v>201060</v>
      </c>
      <c r="B119" s="38"/>
      <c r="C119" s="34"/>
      <c r="D119" s="130"/>
      <c r="E119" s="30" t="s">
        <v>92</v>
      </c>
      <c r="F119" s="21"/>
      <c r="G119" s="32"/>
      <c r="H119" s="32"/>
      <c r="I119" s="32"/>
      <c r="J119" s="32"/>
      <c r="K119" s="32"/>
      <c r="L119" s="32"/>
      <c r="M119" s="32"/>
      <c r="N119" s="21"/>
      <c r="AB119" s="146"/>
      <c r="AC119" s="146"/>
      <c r="AD119" s="146"/>
      <c r="AE119" s="146"/>
      <c r="AF119" s="146"/>
      <c r="AG119" s="146"/>
    </row>
    <row r="120" spans="1:33" s="17" customFormat="1" ht="15.75" x14ac:dyDescent="0.25">
      <c r="A120" s="34">
        <v>201070</v>
      </c>
      <c r="B120" s="38"/>
      <c r="C120" s="34"/>
      <c r="D120" s="130"/>
      <c r="E120" s="74" t="s">
        <v>93</v>
      </c>
      <c r="F120" s="21"/>
      <c r="G120" s="32"/>
      <c r="H120" s="32"/>
      <c r="I120" s="32"/>
      <c r="J120" s="32"/>
      <c r="K120" s="32"/>
      <c r="L120" s="32"/>
      <c r="M120" s="32"/>
      <c r="N120" s="21"/>
      <c r="AB120" s="146"/>
      <c r="AC120" s="146"/>
      <c r="AD120" s="146"/>
      <c r="AE120" s="146"/>
      <c r="AF120" s="146"/>
      <c r="AG120" s="146"/>
    </row>
    <row r="121" spans="1:33" s="17" customFormat="1" ht="47.25" x14ac:dyDescent="0.25">
      <c r="A121" s="34">
        <v>201080</v>
      </c>
      <c r="B121" s="38">
        <f>VALUE(CONCATENATE($A$2,$C$4,C121))</f>
        <v>230200000</v>
      </c>
      <c r="C121" s="34">
        <v>200000</v>
      </c>
      <c r="D121" s="134">
        <v>3416</v>
      </c>
      <c r="E121" s="74" t="s">
        <v>94</v>
      </c>
      <c r="F121" s="56" t="s">
        <v>88</v>
      </c>
      <c r="G121" s="109">
        <v>10164.700000000001</v>
      </c>
      <c r="H121" s="109">
        <v>10597.8</v>
      </c>
      <c r="I121" s="109">
        <v>10949.5</v>
      </c>
      <c r="J121" s="121">
        <f>IFERROR(I121*J122*J123/10000,0)</f>
        <v>12230.186368500001</v>
      </c>
      <c r="K121" s="121">
        <f t="shared" ref="K121:M121" si="181">IFERROR(J121*K122*K123/10000,0)</f>
        <v>12970.112643794251</v>
      </c>
      <c r="L121" s="121">
        <f t="shared" si="181"/>
        <v>13624.182454308153</v>
      </c>
      <c r="M121" s="121">
        <f t="shared" si="181"/>
        <v>14297.816531578967</v>
      </c>
      <c r="N121" s="118">
        <f>IFERROR(ROUND(IF(G121,M121/G121*100,0),1),0)</f>
        <v>140.69999999999999</v>
      </c>
      <c r="P121" s="145">
        <v>6965100</v>
      </c>
      <c r="Q121" s="145">
        <v>6251800</v>
      </c>
      <c r="R121" s="143"/>
      <c r="S121" s="144"/>
      <c r="T121" s="137"/>
      <c r="U121" s="137"/>
      <c r="V121" s="137"/>
      <c r="W121" s="137"/>
      <c r="X121" s="137"/>
      <c r="Y121" s="137"/>
      <c r="Z121" s="137"/>
      <c r="AA121" s="137"/>
      <c r="AB121" s="146">
        <v>6965100</v>
      </c>
      <c r="AC121" s="146">
        <v>6456200</v>
      </c>
      <c r="AD121" s="146">
        <v>6644785.602</v>
      </c>
      <c r="AE121" s="146">
        <v>7061446.8831734098</v>
      </c>
      <c r="AF121" s="146">
        <v>7468398.0670506926</v>
      </c>
      <c r="AG121" s="146">
        <v>7898801.8476548251</v>
      </c>
    </row>
    <row r="122" spans="1:33" s="17" customFormat="1" ht="31.5" x14ac:dyDescent="0.25">
      <c r="A122" s="34">
        <v>201090</v>
      </c>
      <c r="B122" s="38">
        <f>VALUE(CONCATENATE($A$2,$C$4,C122))</f>
        <v>230202000</v>
      </c>
      <c r="C122" s="34">
        <v>202000</v>
      </c>
      <c r="D122" s="134">
        <v>3402</v>
      </c>
      <c r="E122" s="75" t="s">
        <v>95</v>
      </c>
      <c r="F122" s="21" t="s">
        <v>90</v>
      </c>
      <c r="G122" s="117">
        <v>102.4</v>
      </c>
      <c r="H122" s="117">
        <v>108.7</v>
      </c>
      <c r="I122" s="117">
        <v>110.8</v>
      </c>
      <c r="J122" s="117">
        <v>100.9</v>
      </c>
      <c r="K122" s="117">
        <v>101</v>
      </c>
      <c r="L122" s="117">
        <v>101.1</v>
      </c>
      <c r="M122" s="117">
        <v>101.2</v>
      </c>
      <c r="N122" s="21" t="s">
        <v>129</v>
      </c>
      <c r="P122" s="145">
        <v>102.8</v>
      </c>
      <c r="Q122" s="145">
        <v>94.8</v>
      </c>
      <c r="R122" s="143"/>
      <c r="AB122" s="146">
        <v>102.8</v>
      </c>
      <c r="AC122" s="146">
        <v>94.7</v>
      </c>
      <c r="AD122" s="146">
        <v>101.4</v>
      </c>
      <c r="AE122" s="146">
        <v>101.5</v>
      </c>
      <c r="AF122" s="146">
        <v>101.5</v>
      </c>
      <c r="AG122" s="146">
        <v>101.5</v>
      </c>
    </row>
    <row r="123" spans="1:33" s="17" customFormat="1" ht="31.5" x14ac:dyDescent="0.2">
      <c r="A123" s="34">
        <v>201100</v>
      </c>
      <c r="B123" s="38">
        <f>VALUE(CONCATENATE($A$2,$C$4,C123))</f>
        <v>230203000</v>
      </c>
      <c r="C123" s="34">
        <v>203000</v>
      </c>
      <c r="D123" s="130"/>
      <c r="E123" s="76" t="s">
        <v>96</v>
      </c>
      <c r="F123" s="31" t="s">
        <v>90</v>
      </c>
      <c r="G123" s="117">
        <v>121.2</v>
      </c>
      <c r="H123" s="117">
        <v>95.9</v>
      </c>
      <c r="I123" s="117">
        <v>93.4</v>
      </c>
      <c r="J123" s="117">
        <v>110.7</v>
      </c>
      <c r="K123" s="117">
        <v>105</v>
      </c>
      <c r="L123" s="117">
        <v>103.9</v>
      </c>
      <c r="M123" s="117">
        <v>103.7</v>
      </c>
      <c r="N123" s="21" t="s">
        <v>129</v>
      </c>
      <c r="AB123" s="146">
        <v>121.2</v>
      </c>
      <c r="AC123" s="146">
        <v>101.8</v>
      </c>
      <c r="AD123" s="146">
        <v>101.5</v>
      </c>
      <c r="AE123" s="146">
        <v>104.7</v>
      </c>
      <c r="AF123" s="146">
        <v>104.2</v>
      </c>
      <c r="AG123" s="146">
        <v>104.2</v>
      </c>
    </row>
    <row r="124" spans="1:33" s="17" customFormat="1" ht="15.75" x14ac:dyDescent="0.25">
      <c r="A124" s="34">
        <v>201110</v>
      </c>
      <c r="B124" s="38"/>
      <c r="C124" s="34"/>
      <c r="D124" s="130"/>
      <c r="E124" s="77" t="s">
        <v>98</v>
      </c>
      <c r="F124" s="31"/>
      <c r="G124" s="32"/>
      <c r="H124" s="32"/>
      <c r="I124" s="32"/>
      <c r="J124" s="32"/>
      <c r="K124" s="32"/>
      <c r="L124" s="32"/>
      <c r="M124" s="32"/>
      <c r="N124" s="21"/>
      <c r="AB124" s="146"/>
      <c r="AC124" s="146"/>
      <c r="AD124" s="146"/>
      <c r="AE124" s="146"/>
      <c r="AF124" s="146"/>
      <c r="AG124" s="146"/>
    </row>
    <row r="125" spans="1:33" s="17" customFormat="1" ht="47.25" x14ac:dyDescent="0.25">
      <c r="A125" s="34">
        <v>201120</v>
      </c>
      <c r="B125" s="38">
        <f>VALUE(CONCATENATE($A$2,$C$4,C125))</f>
        <v>23030000</v>
      </c>
      <c r="C125" s="34">
        <v>30000</v>
      </c>
      <c r="D125" s="134">
        <v>3423</v>
      </c>
      <c r="E125" s="77" t="s">
        <v>99</v>
      </c>
      <c r="F125" s="56" t="s">
        <v>88</v>
      </c>
      <c r="G125" s="109">
        <v>839.3</v>
      </c>
      <c r="H125" s="109">
        <v>884.7</v>
      </c>
      <c r="I125" s="109">
        <v>935.8</v>
      </c>
      <c r="J125" s="121">
        <f>IFERROR(I125*J126*J127/10000,0)</f>
        <v>1002.3073059999998</v>
      </c>
      <c r="K125" s="121">
        <f t="shared" ref="K125:M125" si="182">IFERROR(J125*K126*K127/10000,0)</f>
        <v>1050.5102689601517</v>
      </c>
      <c r="L125" s="121">
        <f t="shared" si="182"/>
        <v>1093.7009481581795</v>
      </c>
      <c r="M125" s="121">
        <f t="shared" si="182"/>
        <v>1140.900706276894</v>
      </c>
      <c r="N125" s="118">
        <f>IFERROR(ROUND(IF(G125,M125/G125*100,0),1),0)</f>
        <v>135.9</v>
      </c>
      <c r="P125" s="145">
        <v>1755200</v>
      </c>
      <c r="Q125" s="145">
        <v>3956300</v>
      </c>
      <c r="R125" s="143"/>
      <c r="AB125" s="146">
        <v>1755200</v>
      </c>
      <c r="AC125" s="146">
        <v>2962200</v>
      </c>
      <c r="AD125" s="146">
        <v>3030715.6860000002</v>
      </c>
      <c r="AE125" s="146">
        <v>3198871.9151220242</v>
      </c>
      <c r="AF125" s="146">
        <v>3366655.945942089</v>
      </c>
      <c r="AG125" s="146">
        <v>3543240.4169626967</v>
      </c>
    </row>
    <row r="126" spans="1:33" s="17" customFormat="1" ht="31.5" x14ac:dyDescent="0.25">
      <c r="A126" s="34">
        <v>201130</v>
      </c>
      <c r="B126" s="38">
        <f>VALUE(CONCATENATE($A$2,$C$4,C126))</f>
        <v>230302000</v>
      </c>
      <c r="C126" s="34">
        <v>302000</v>
      </c>
      <c r="D126" s="134">
        <v>3409</v>
      </c>
      <c r="E126" s="78" t="s">
        <v>100</v>
      </c>
      <c r="F126" s="21" t="s">
        <v>90</v>
      </c>
      <c r="G126" s="117">
        <v>102</v>
      </c>
      <c r="H126" s="117">
        <v>92.5</v>
      </c>
      <c r="I126" s="117">
        <v>98.8</v>
      </c>
      <c r="J126" s="117">
        <v>100.1</v>
      </c>
      <c r="K126" s="117">
        <v>100.2</v>
      </c>
      <c r="L126" s="117">
        <v>100.3</v>
      </c>
      <c r="M126" s="117">
        <v>100.4</v>
      </c>
      <c r="N126" s="21" t="s">
        <v>129</v>
      </c>
      <c r="P126" s="145">
        <v>161.1</v>
      </c>
      <c r="Q126" s="145">
        <v>185</v>
      </c>
      <c r="R126" s="143"/>
      <c r="AB126" s="146">
        <v>161.1</v>
      </c>
      <c r="AC126" s="146">
        <v>137</v>
      </c>
      <c r="AD126" s="146">
        <v>101</v>
      </c>
      <c r="AE126" s="146">
        <v>101.1</v>
      </c>
      <c r="AF126" s="146">
        <v>101.1</v>
      </c>
      <c r="AG126" s="146">
        <v>101.1</v>
      </c>
    </row>
    <row r="127" spans="1:33" s="17" customFormat="1" ht="31.5" x14ac:dyDescent="0.2">
      <c r="A127" s="34">
        <v>201140</v>
      </c>
      <c r="B127" s="38">
        <f>VALUE(CONCATENATE($A$2,$C$4,C127))</f>
        <v>230303000</v>
      </c>
      <c r="C127" s="34">
        <v>303000</v>
      </c>
      <c r="D127" s="130"/>
      <c r="E127" s="79" t="s">
        <v>101</v>
      </c>
      <c r="F127" s="31" t="s">
        <v>90</v>
      </c>
      <c r="G127" s="117">
        <v>113.7</v>
      </c>
      <c r="H127" s="117">
        <v>114</v>
      </c>
      <c r="I127" s="117">
        <v>107.1</v>
      </c>
      <c r="J127" s="117">
        <v>107</v>
      </c>
      <c r="K127" s="117">
        <v>104.6</v>
      </c>
      <c r="L127" s="117">
        <v>103.8</v>
      </c>
      <c r="M127" s="117">
        <v>103.9</v>
      </c>
      <c r="N127" s="21" t="s">
        <v>129</v>
      </c>
      <c r="AB127" s="146">
        <v>113.7</v>
      </c>
      <c r="AC127" s="146">
        <v>107.9</v>
      </c>
      <c r="AD127" s="146">
        <v>101.3</v>
      </c>
      <c r="AE127" s="146">
        <v>104.4</v>
      </c>
      <c r="AF127" s="146">
        <v>104.1</v>
      </c>
      <c r="AG127" s="146">
        <v>104.1</v>
      </c>
    </row>
    <row r="128" spans="1:33" s="17" customFormat="1" ht="15.75" x14ac:dyDescent="0.25">
      <c r="A128" s="34">
        <v>201150</v>
      </c>
      <c r="B128" s="38"/>
      <c r="C128" s="34"/>
      <c r="D128" s="130"/>
      <c r="E128" s="80" t="s">
        <v>102</v>
      </c>
      <c r="F128" s="57"/>
      <c r="G128" s="32"/>
      <c r="H128" s="32"/>
      <c r="I128" s="32"/>
      <c r="J128" s="32"/>
      <c r="K128" s="32"/>
      <c r="L128" s="32"/>
      <c r="M128" s="32"/>
      <c r="N128" s="21"/>
      <c r="AB128" s="146"/>
      <c r="AC128" s="146"/>
      <c r="AD128" s="146"/>
      <c r="AE128" s="146"/>
      <c r="AF128" s="146"/>
      <c r="AG128" s="146"/>
    </row>
    <row r="129" spans="1:33" s="17" customFormat="1" ht="31.5" x14ac:dyDescent="0.2">
      <c r="A129" s="34">
        <v>201155</v>
      </c>
      <c r="B129" s="38">
        <f>VALUE(CONCATENATE($A$2,$C$4,C129))</f>
        <v>230400010</v>
      </c>
      <c r="C129" s="34">
        <v>400010</v>
      </c>
      <c r="D129" s="130"/>
      <c r="E129" s="80" t="s">
        <v>116</v>
      </c>
      <c r="F129" s="85" t="s">
        <v>68</v>
      </c>
      <c r="G129" s="109" t="str">
        <f t="shared" ref="G127:I133" si="183">IF(AB129="","",AB129)</f>
        <v/>
      </c>
      <c r="H129" s="109" t="str">
        <f t="shared" ref="H129:H130" si="184">IF(AC129="","",AC129)</f>
        <v/>
      </c>
      <c r="I129" s="109" t="str">
        <f t="shared" ref="I129:I130" si="185">IF(AD129="","",AD129)</f>
        <v/>
      </c>
      <c r="J129" s="109" t="str">
        <f t="shared" ref="J129:J130" si="186">IF(AE129="","",AE129)</f>
        <v/>
      </c>
      <c r="K129" s="109" t="str">
        <f t="shared" ref="K129:K130" si="187">IF(AF129="","",AF129)</f>
        <v/>
      </c>
      <c r="L129" s="109" t="str">
        <f t="shared" ref="L129:L130" si="188">IF(AG129="","",AG129)</f>
        <v/>
      </c>
      <c r="M129" s="109"/>
      <c r="N129" s="118">
        <f>IFERROR(ROUND(IF(G129,M129/G129*100,0),1),0)</f>
        <v>0</v>
      </c>
      <c r="AB129" s="146" t="s">
        <v>149</v>
      </c>
      <c r="AC129" s="146" t="s">
        <v>149</v>
      </c>
      <c r="AD129" s="146" t="s">
        <v>149</v>
      </c>
      <c r="AE129" s="146" t="s">
        <v>149</v>
      </c>
      <c r="AF129" s="146" t="s">
        <v>149</v>
      </c>
      <c r="AG129" s="146" t="s">
        <v>149</v>
      </c>
    </row>
    <row r="130" spans="1:33" s="17" customFormat="1" ht="47.25" x14ac:dyDescent="0.2">
      <c r="A130" s="34">
        <v>201160</v>
      </c>
      <c r="B130" s="38">
        <f>VALUE(CONCATENATE($A$2,$C$4,C130))</f>
        <v>230400000</v>
      </c>
      <c r="C130" s="34">
        <v>400000</v>
      </c>
      <c r="D130" s="130"/>
      <c r="E130" s="81" t="s">
        <v>103</v>
      </c>
      <c r="F130" s="27" t="s">
        <v>104</v>
      </c>
      <c r="G130" s="117">
        <f t="shared" si="183"/>
        <v>0</v>
      </c>
      <c r="H130" s="117">
        <f t="shared" si="184"/>
        <v>0</v>
      </c>
      <c r="I130" s="117">
        <f t="shared" si="185"/>
        <v>0</v>
      </c>
      <c r="J130" s="117">
        <f t="shared" si="186"/>
        <v>0</v>
      </c>
      <c r="K130" s="117">
        <f t="shared" si="187"/>
        <v>0</v>
      </c>
      <c r="L130" s="117">
        <f t="shared" si="188"/>
        <v>0</v>
      </c>
      <c r="M130" s="109"/>
      <c r="N130" s="118">
        <f>IFERROR(ROUND(IF(G130,M130/G130*100,0),1),0)</f>
        <v>0</v>
      </c>
      <c r="AB130" s="146">
        <v>0</v>
      </c>
      <c r="AC130" s="146">
        <v>0</v>
      </c>
      <c r="AD130" s="146">
        <v>0</v>
      </c>
      <c r="AE130" s="146">
        <v>0</v>
      </c>
      <c r="AF130" s="146">
        <v>0</v>
      </c>
      <c r="AG130" s="146">
        <v>0</v>
      </c>
    </row>
    <row r="131" spans="1:33" s="17" customFormat="1" ht="31.5" x14ac:dyDescent="0.2">
      <c r="A131" s="34">
        <v>201170</v>
      </c>
      <c r="B131" s="38">
        <f>VALUE(CONCATENATE($A$2,$C$4,C131))</f>
        <v>230402000</v>
      </c>
      <c r="C131" s="34">
        <v>402000</v>
      </c>
      <c r="D131" s="130"/>
      <c r="E131" s="82" t="s">
        <v>105</v>
      </c>
      <c r="F131" s="27" t="s">
        <v>106</v>
      </c>
      <c r="G131" s="117">
        <f t="shared" si="183"/>
        <v>0</v>
      </c>
      <c r="H131" s="29">
        <f>IFERROR(ROUND(IF(G129,H129/G129*100,0),1),0)</f>
        <v>0</v>
      </c>
      <c r="I131" s="29">
        <f>IFERROR(ROUND(IF(H129,I129/H129*100,0),1),0)</f>
        <v>0</v>
      </c>
      <c r="J131" s="29">
        <f t="shared" ref="J131:M131" si="189">IFERROR(ROUND(IF(I129,J129/I129*100,0),1),0)</f>
        <v>0</v>
      </c>
      <c r="K131" s="29">
        <f t="shared" si="189"/>
        <v>0</v>
      </c>
      <c r="L131" s="29">
        <f t="shared" si="189"/>
        <v>0</v>
      </c>
      <c r="M131" s="29">
        <f t="shared" si="189"/>
        <v>0</v>
      </c>
      <c r="N131" s="21" t="s">
        <v>129</v>
      </c>
      <c r="AB131" s="146">
        <v>0</v>
      </c>
      <c r="AC131" s="146">
        <v>0</v>
      </c>
      <c r="AD131" s="146">
        <v>0</v>
      </c>
      <c r="AE131" s="146">
        <v>0</v>
      </c>
      <c r="AF131" s="146">
        <v>0</v>
      </c>
      <c r="AG131" s="146">
        <v>0</v>
      </c>
    </row>
    <row r="132" spans="1:33" s="17" customFormat="1" ht="15.75" x14ac:dyDescent="0.25">
      <c r="A132" s="34">
        <v>201190</v>
      </c>
      <c r="B132" s="38"/>
      <c r="C132" s="34"/>
      <c r="D132" s="130"/>
      <c r="E132" s="103" t="s">
        <v>107</v>
      </c>
      <c r="F132" s="33"/>
      <c r="G132" s="32"/>
      <c r="H132" s="32"/>
      <c r="I132" s="32"/>
      <c r="J132" s="32"/>
      <c r="K132" s="32"/>
      <c r="L132" s="32"/>
      <c r="M132" s="32"/>
      <c r="N132" s="21"/>
      <c r="AB132" s="146"/>
      <c r="AC132" s="146"/>
      <c r="AD132" s="146"/>
      <c r="AE132" s="146"/>
      <c r="AF132" s="146"/>
      <c r="AG132" s="146"/>
    </row>
    <row r="133" spans="1:33" s="17" customFormat="1" ht="47.25" x14ac:dyDescent="0.2">
      <c r="A133" s="34">
        <v>201200</v>
      </c>
      <c r="B133" s="38">
        <f>VALUE(CONCATENATE($A$2,$C$4,C133))</f>
        <v>230500000</v>
      </c>
      <c r="C133" s="34">
        <v>500000</v>
      </c>
      <c r="D133" s="130"/>
      <c r="E133" s="106" t="s">
        <v>103</v>
      </c>
      <c r="F133" s="27" t="s">
        <v>104</v>
      </c>
      <c r="G133" s="109" t="str">
        <f t="shared" si="183"/>
        <v/>
      </c>
      <c r="H133" s="109" t="str">
        <f t="shared" ref="H133" si="190">IF(AC133="","",AC133)</f>
        <v/>
      </c>
      <c r="I133" s="109" t="str">
        <f t="shared" ref="I133" si="191">IF(AD133="","",AD133)</f>
        <v/>
      </c>
      <c r="J133" s="109" t="str">
        <f t="shared" ref="J133" si="192">IF(AE133="","",AE133)</f>
        <v/>
      </c>
      <c r="K133" s="109" t="str">
        <f t="shared" ref="K133" si="193">IF(AF133="","",AF133)</f>
        <v/>
      </c>
      <c r="L133" s="109" t="str">
        <f t="shared" ref="L133" si="194">IF(AG133="","",AG133)</f>
        <v/>
      </c>
      <c r="M133" s="109"/>
      <c r="N133" s="118">
        <f>IFERROR(ROUND(IF(G133,M133/G133*100,0),1),0)</f>
        <v>0</v>
      </c>
      <c r="S133" s="120"/>
      <c r="AB133" s="146" t="s">
        <v>149</v>
      </c>
      <c r="AC133" s="146" t="s">
        <v>149</v>
      </c>
      <c r="AD133" s="146" t="s">
        <v>149</v>
      </c>
      <c r="AE133" s="146" t="s">
        <v>149</v>
      </c>
      <c r="AF133" s="146" t="s">
        <v>149</v>
      </c>
      <c r="AG133" s="146" t="s">
        <v>149</v>
      </c>
    </row>
    <row r="134" spans="1:33" s="17" customFormat="1" ht="15.75" x14ac:dyDescent="0.25">
      <c r="A134" s="34">
        <v>201230</v>
      </c>
      <c r="B134" s="9"/>
      <c r="C134" s="9"/>
      <c r="D134" s="9"/>
      <c r="E134" s="40"/>
      <c r="F134" s="40"/>
      <c r="G134" s="40"/>
      <c r="H134" s="40"/>
      <c r="I134" s="40"/>
      <c r="J134" s="40"/>
      <c r="K134" s="40"/>
      <c r="L134" s="40"/>
      <c r="M134" s="40"/>
      <c r="N134" s="107"/>
      <c r="S134" s="120"/>
      <c r="AB134" s="146"/>
      <c r="AC134" s="146"/>
      <c r="AD134" s="146"/>
      <c r="AE134" s="146"/>
      <c r="AF134" s="146"/>
      <c r="AG134" s="146"/>
    </row>
    <row r="135" spans="1:33" s="17" customFormat="1" ht="15.75" x14ac:dyDescent="0.25">
      <c r="A135" s="34">
        <v>201240</v>
      </c>
      <c r="B135" s="9"/>
      <c r="C135" s="9"/>
      <c r="D135" s="9"/>
      <c r="E135" s="40"/>
      <c r="F135" s="40"/>
      <c r="G135" s="40"/>
      <c r="H135" s="40"/>
      <c r="I135" s="40"/>
      <c r="J135" s="40"/>
      <c r="K135" s="40"/>
      <c r="L135" s="40"/>
      <c r="M135" s="154" t="s">
        <v>124</v>
      </c>
      <c r="N135" s="154"/>
      <c r="S135" s="120"/>
      <c r="AB135" s="146"/>
      <c r="AC135" s="146"/>
      <c r="AD135" s="146"/>
      <c r="AE135" s="146"/>
      <c r="AF135" s="146"/>
      <c r="AG135" s="146"/>
    </row>
    <row r="136" spans="1:33" s="17" customFormat="1" ht="19.5" x14ac:dyDescent="0.2">
      <c r="A136" s="34">
        <v>201250</v>
      </c>
      <c r="E136" s="151" t="s">
        <v>113</v>
      </c>
      <c r="F136" s="151"/>
      <c r="G136" s="151"/>
      <c r="H136" s="151"/>
      <c r="I136" s="151"/>
      <c r="J136" s="151"/>
      <c r="K136" s="151"/>
      <c r="L136" s="151"/>
      <c r="M136" s="151"/>
      <c r="N136" s="151"/>
      <c r="S136" s="120"/>
      <c r="AB136" s="146"/>
      <c r="AC136" s="146"/>
      <c r="AD136" s="146"/>
      <c r="AE136" s="146"/>
      <c r="AF136" s="146"/>
      <c r="AG136" s="146"/>
    </row>
    <row r="137" spans="1:33" s="17" customFormat="1" ht="19.5" x14ac:dyDescent="0.2">
      <c r="A137" s="34">
        <v>201260</v>
      </c>
      <c r="E137" s="152" t="s">
        <v>114</v>
      </c>
      <c r="F137" s="152"/>
      <c r="G137" s="152"/>
      <c r="H137" s="152"/>
      <c r="I137" s="152"/>
      <c r="J137" s="152"/>
      <c r="K137" s="152"/>
      <c r="L137" s="152"/>
      <c r="M137" s="152"/>
      <c r="N137" s="152"/>
      <c r="S137" s="120"/>
      <c r="AB137" s="146"/>
      <c r="AC137" s="146"/>
      <c r="AD137" s="146"/>
      <c r="AE137" s="146"/>
      <c r="AF137" s="146"/>
      <c r="AG137" s="146"/>
    </row>
    <row r="138" spans="1:33" s="17" customFormat="1" ht="15.75" x14ac:dyDescent="0.25">
      <c r="A138" s="34">
        <v>201270</v>
      </c>
      <c r="B138" s="159" t="s">
        <v>61</v>
      </c>
      <c r="C138" s="159" t="s">
        <v>62</v>
      </c>
      <c r="D138" s="131"/>
      <c r="E138" s="160" t="s">
        <v>81</v>
      </c>
      <c r="F138" s="161" t="s">
        <v>4</v>
      </c>
      <c r="G138" s="136">
        <v>2021</v>
      </c>
      <c r="H138" s="136">
        <v>2022</v>
      </c>
      <c r="I138" s="136">
        <v>2023</v>
      </c>
      <c r="J138" s="136">
        <v>2024</v>
      </c>
      <c r="K138" s="136">
        <v>2025</v>
      </c>
      <c r="L138" s="136">
        <v>2026</v>
      </c>
      <c r="M138" s="136">
        <v>2027</v>
      </c>
      <c r="N138" s="157" t="s">
        <v>143</v>
      </c>
      <c r="S138" s="120"/>
      <c r="AB138" s="146"/>
      <c r="AC138" s="146"/>
      <c r="AD138" s="146"/>
      <c r="AE138" s="146"/>
      <c r="AF138" s="146"/>
      <c r="AG138" s="146"/>
    </row>
    <row r="139" spans="1:33" s="17" customFormat="1" ht="15.75" x14ac:dyDescent="0.25">
      <c r="A139" s="34">
        <v>201280</v>
      </c>
      <c r="B139" s="159" t="s">
        <v>2</v>
      </c>
      <c r="C139" s="159" t="s">
        <v>2</v>
      </c>
      <c r="D139" s="131"/>
      <c r="E139" s="160"/>
      <c r="F139" s="161"/>
      <c r="G139" s="44" t="s">
        <v>0</v>
      </c>
      <c r="H139" s="44" t="s">
        <v>0</v>
      </c>
      <c r="I139" s="44" t="s">
        <v>0</v>
      </c>
      <c r="J139" s="44" t="s">
        <v>1</v>
      </c>
      <c r="K139" s="43" t="s">
        <v>117</v>
      </c>
      <c r="L139" s="43" t="s">
        <v>117</v>
      </c>
      <c r="M139" s="43" t="s">
        <v>117</v>
      </c>
      <c r="N139" s="157"/>
      <c r="S139" s="120"/>
      <c r="AB139" s="146"/>
      <c r="AC139" s="146"/>
      <c r="AD139" s="146"/>
      <c r="AE139" s="146"/>
      <c r="AF139" s="146"/>
      <c r="AG139" s="146"/>
    </row>
    <row r="140" spans="1:33" s="17" customFormat="1" ht="15.75" x14ac:dyDescent="0.2">
      <c r="A140" s="34">
        <v>201290</v>
      </c>
      <c r="B140" s="38"/>
      <c r="C140" s="34"/>
      <c r="D140" s="130"/>
      <c r="E140" s="89" t="s">
        <v>86</v>
      </c>
      <c r="F140" s="89"/>
      <c r="G140" s="46"/>
      <c r="H140" s="46"/>
      <c r="I140" s="46"/>
      <c r="J140" s="46"/>
      <c r="K140" s="46"/>
      <c r="L140" s="46"/>
      <c r="M140" s="46"/>
      <c r="N140" s="114"/>
      <c r="S140" s="120"/>
      <c r="AB140" s="146"/>
      <c r="AC140" s="146"/>
      <c r="AD140" s="146"/>
      <c r="AE140" s="146"/>
      <c r="AF140" s="146"/>
      <c r="AG140" s="146"/>
    </row>
    <row r="141" spans="1:33" s="17" customFormat="1" ht="47.25" x14ac:dyDescent="0.2">
      <c r="A141" s="34">
        <v>201300</v>
      </c>
      <c r="D141" s="130"/>
      <c r="E141" s="89" t="s">
        <v>87</v>
      </c>
      <c r="F141" s="100" t="s">
        <v>88</v>
      </c>
      <c r="G141" s="46">
        <f>G116</f>
        <v>11004</v>
      </c>
      <c r="H141" s="46">
        <f t="shared" ref="H141:M141" si="195">H116</f>
        <v>11482.5</v>
      </c>
      <c r="I141" s="46">
        <f t="shared" si="195"/>
        <v>11885.2</v>
      </c>
      <c r="J141" s="46">
        <f t="shared" si="195"/>
        <v>13232.493674500001</v>
      </c>
      <c r="K141" s="46">
        <f t="shared" si="195"/>
        <v>14020.622912754403</v>
      </c>
      <c r="L141" s="46">
        <f t="shared" si="195"/>
        <v>14717.883402466332</v>
      </c>
      <c r="M141" s="46">
        <f t="shared" si="195"/>
        <v>15438.717237855861</v>
      </c>
      <c r="N141" s="46">
        <f>N116</f>
        <v>140.30000000000001</v>
      </c>
      <c r="S141" s="119" t="s">
        <v>127</v>
      </c>
      <c r="AB141" s="146"/>
      <c r="AC141" s="146"/>
      <c r="AD141" s="146"/>
      <c r="AE141" s="146"/>
      <c r="AF141" s="146"/>
      <c r="AG141" s="146"/>
    </row>
    <row r="142" spans="1:33" s="17" customFormat="1" ht="31.5" x14ac:dyDescent="0.25">
      <c r="A142" s="34">
        <v>201310</v>
      </c>
      <c r="B142" s="38">
        <f>VALUE(CONCATENATE($A$2,$C$4,C142))</f>
        <v>230101000</v>
      </c>
      <c r="C142" s="34">
        <v>101000</v>
      </c>
      <c r="D142" s="130"/>
      <c r="E142" s="90" t="s">
        <v>132</v>
      </c>
      <c r="F142" s="99" t="s">
        <v>90</v>
      </c>
      <c r="G142" s="147">
        <f t="shared" ref="G142" si="196">IF(AB142="","",AB142)</f>
        <v>127.5</v>
      </c>
      <c r="H142" s="110">
        <f>IFERROR(ROUND(IF(G141,H141/G141*100,0),1),0)</f>
        <v>104.3</v>
      </c>
      <c r="I142" s="110">
        <f t="shared" ref="I142:M142" si="197">IFERROR(ROUND(IF(H141,I141/H141*100,0),1),0)</f>
        <v>103.5</v>
      </c>
      <c r="J142" s="110">
        <f t="shared" si="197"/>
        <v>111.3</v>
      </c>
      <c r="K142" s="110">
        <f t="shared" si="197"/>
        <v>106</v>
      </c>
      <c r="L142" s="110">
        <f t="shared" si="197"/>
        <v>105</v>
      </c>
      <c r="M142" s="110">
        <f t="shared" si="197"/>
        <v>104.9</v>
      </c>
      <c r="N142" s="111" t="s">
        <v>129</v>
      </c>
      <c r="S142" s="120"/>
      <c r="AB142" s="146">
        <v>127.5</v>
      </c>
      <c r="AC142" s="146">
        <v>108</v>
      </c>
      <c r="AD142" s="146">
        <v>102.7</v>
      </c>
      <c r="AE142" s="146">
        <v>106</v>
      </c>
      <c r="AF142" s="146">
        <v>105.6</v>
      </c>
      <c r="AG142" s="146">
        <v>105.6</v>
      </c>
    </row>
    <row r="143" spans="1:33" s="17" customFormat="1" ht="31.5" x14ac:dyDescent="0.2">
      <c r="A143" s="34">
        <v>201320</v>
      </c>
      <c r="D143" s="130"/>
      <c r="E143" s="83" t="s">
        <v>89</v>
      </c>
      <c r="F143" s="99" t="s">
        <v>90</v>
      </c>
      <c r="G143" s="48">
        <f>G117</f>
        <v>102.2</v>
      </c>
      <c r="H143" s="48">
        <f t="shared" ref="H143:M143" si="198">H117</f>
        <v>105</v>
      </c>
      <c r="I143" s="48">
        <f t="shared" si="198"/>
        <v>109.6</v>
      </c>
      <c r="J143" s="48">
        <f t="shared" si="198"/>
        <v>102</v>
      </c>
      <c r="K143" s="48">
        <f t="shared" si="198"/>
        <v>101.1</v>
      </c>
      <c r="L143" s="48">
        <f t="shared" si="198"/>
        <v>101</v>
      </c>
      <c r="M143" s="48">
        <f t="shared" si="198"/>
        <v>101.1</v>
      </c>
      <c r="N143" s="111" t="s">
        <v>129</v>
      </c>
      <c r="S143" s="120"/>
      <c r="AB143" s="146"/>
      <c r="AC143" s="146"/>
      <c r="AD143" s="146"/>
      <c r="AE143" s="146"/>
      <c r="AF143" s="146"/>
      <c r="AG143" s="146"/>
    </row>
    <row r="144" spans="1:33" s="17" customFormat="1" ht="31.5" x14ac:dyDescent="0.2">
      <c r="A144" s="34">
        <v>201330</v>
      </c>
      <c r="D144" s="130"/>
      <c r="E144" s="83" t="s">
        <v>91</v>
      </c>
      <c r="F144" s="99" t="s">
        <v>90</v>
      </c>
      <c r="G144" s="48">
        <f>IFERROR(G118,0)</f>
        <v>118.1</v>
      </c>
      <c r="H144" s="48">
        <f t="shared" ref="H144:M144" si="199">IFERROR(H118,0)</f>
        <v>99.4</v>
      </c>
      <c r="I144" s="48">
        <f t="shared" si="199"/>
        <v>94.4</v>
      </c>
      <c r="J144" s="48">
        <f t="shared" si="199"/>
        <v>109.1</v>
      </c>
      <c r="K144" s="48">
        <f t="shared" si="199"/>
        <v>104.8</v>
      </c>
      <c r="L144" s="48">
        <f t="shared" si="199"/>
        <v>103.9</v>
      </c>
      <c r="M144" s="48">
        <f t="shared" si="199"/>
        <v>103.8</v>
      </c>
      <c r="N144" s="48" t="str">
        <f>N118</f>
        <v>x</v>
      </c>
      <c r="S144" s="120"/>
      <c r="AB144" s="146"/>
      <c r="AC144" s="146"/>
      <c r="AD144" s="146"/>
      <c r="AE144" s="146"/>
      <c r="AF144" s="146"/>
      <c r="AG144" s="146"/>
    </row>
    <row r="145" spans="1:33" s="17" customFormat="1" ht="15.75" x14ac:dyDescent="0.2">
      <c r="A145" s="34">
        <v>201340</v>
      </c>
      <c r="B145" s="38"/>
      <c r="C145" s="34"/>
      <c r="D145" s="130"/>
      <c r="E145" s="30" t="s">
        <v>92</v>
      </c>
      <c r="F145" s="21"/>
      <c r="G145" s="48"/>
      <c r="H145" s="48"/>
      <c r="I145" s="48"/>
      <c r="J145" s="48"/>
      <c r="K145" s="48"/>
      <c r="L145" s="48"/>
      <c r="M145" s="48"/>
      <c r="N145" s="111"/>
      <c r="S145" s="120"/>
      <c r="AB145" s="146"/>
      <c r="AC145" s="146"/>
      <c r="AD145" s="146"/>
      <c r="AE145" s="146"/>
      <c r="AF145" s="146"/>
      <c r="AG145" s="146"/>
    </row>
    <row r="146" spans="1:33" s="17" customFormat="1" ht="15.75" x14ac:dyDescent="0.2">
      <c r="A146" s="34">
        <v>201350</v>
      </c>
      <c r="B146" s="38"/>
      <c r="C146" s="34"/>
      <c r="D146" s="130"/>
      <c r="E146" s="74" t="s">
        <v>93</v>
      </c>
      <c r="F146" s="101"/>
      <c r="G146" s="48"/>
      <c r="H146" s="48"/>
      <c r="I146" s="48"/>
      <c r="J146" s="48"/>
      <c r="K146" s="48"/>
      <c r="L146" s="48"/>
      <c r="M146" s="48"/>
      <c r="N146" s="111"/>
      <c r="S146" s="120"/>
      <c r="AB146" s="146"/>
      <c r="AC146" s="146"/>
      <c r="AD146" s="146"/>
      <c r="AE146" s="146"/>
      <c r="AF146" s="146"/>
      <c r="AG146" s="146"/>
    </row>
    <row r="147" spans="1:33" s="17" customFormat="1" ht="47.25" x14ac:dyDescent="0.2">
      <c r="A147" s="34">
        <v>201360</v>
      </c>
      <c r="D147" s="130"/>
      <c r="E147" s="74" t="s">
        <v>94</v>
      </c>
      <c r="F147" s="102" t="s">
        <v>88</v>
      </c>
      <c r="G147" s="46">
        <f t="shared" ref="G147:N147" si="200">G121</f>
        <v>10164.700000000001</v>
      </c>
      <c r="H147" s="46">
        <f t="shared" si="200"/>
        <v>10597.8</v>
      </c>
      <c r="I147" s="46">
        <f t="shared" si="200"/>
        <v>10949.5</v>
      </c>
      <c r="J147" s="46">
        <f t="shared" si="200"/>
        <v>12230.186368500001</v>
      </c>
      <c r="K147" s="46">
        <f t="shared" si="200"/>
        <v>12970.112643794251</v>
      </c>
      <c r="L147" s="46">
        <f t="shared" si="200"/>
        <v>13624.182454308153</v>
      </c>
      <c r="M147" s="46">
        <f t="shared" si="200"/>
        <v>14297.816531578967</v>
      </c>
      <c r="N147" s="46">
        <f t="shared" si="200"/>
        <v>140.69999999999999</v>
      </c>
      <c r="S147" s="120"/>
      <c r="AB147" s="146"/>
      <c r="AC147" s="146"/>
      <c r="AD147" s="146"/>
      <c r="AE147" s="146"/>
      <c r="AF147" s="146"/>
      <c r="AG147" s="146"/>
    </row>
    <row r="148" spans="1:33" s="17" customFormat="1" ht="31.5" x14ac:dyDescent="0.25">
      <c r="A148" s="34">
        <v>201370</v>
      </c>
      <c r="B148" s="38">
        <f>VALUE(CONCATENATE($A$2,$C$4,C148))</f>
        <v>230201000</v>
      </c>
      <c r="C148" s="34">
        <v>201000</v>
      </c>
      <c r="D148" s="130"/>
      <c r="E148" s="91" t="s">
        <v>132</v>
      </c>
      <c r="F148" s="101" t="s">
        <v>90</v>
      </c>
      <c r="G148" s="147">
        <f t="shared" ref="G148" si="201">IF(AB148="","",AB148)</f>
        <v>117.6</v>
      </c>
      <c r="H148" s="110">
        <f t="shared" ref="H148:M148" si="202">IFERROR(ROUND(IF(G147,H147/G147*100,0),1),0)</f>
        <v>104.3</v>
      </c>
      <c r="I148" s="110">
        <f t="shared" si="202"/>
        <v>103.3</v>
      </c>
      <c r="J148" s="110">
        <f t="shared" si="202"/>
        <v>111.7</v>
      </c>
      <c r="K148" s="110">
        <f t="shared" si="202"/>
        <v>106.1</v>
      </c>
      <c r="L148" s="110">
        <f t="shared" si="202"/>
        <v>105</v>
      </c>
      <c r="M148" s="110">
        <f t="shared" si="202"/>
        <v>104.9</v>
      </c>
      <c r="N148" s="111" t="s">
        <v>129</v>
      </c>
      <c r="S148" s="120"/>
      <c r="AB148" s="146">
        <v>117.6</v>
      </c>
      <c r="AC148" s="146">
        <v>92.7</v>
      </c>
      <c r="AD148" s="146">
        <v>102.9</v>
      </c>
      <c r="AE148" s="146">
        <v>106.3</v>
      </c>
      <c r="AF148" s="146">
        <v>105.8</v>
      </c>
      <c r="AG148" s="146">
        <v>105.8</v>
      </c>
    </row>
    <row r="149" spans="1:33" s="17" customFormat="1" ht="31.5" x14ac:dyDescent="0.2">
      <c r="A149" s="34">
        <v>201380</v>
      </c>
      <c r="D149" s="130"/>
      <c r="E149" s="75" t="s">
        <v>95</v>
      </c>
      <c r="F149" s="101" t="s">
        <v>90</v>
      </c>
      <c r="G149" s="48">
        <f>G122</f>
        <v>102.4</v>
      </c>
      <c r="H149" s="48">
        <f t="shared" ref="H149:M149" si="203">H122</f>
        <v>108.7</v>
      </c>
      <c r="I149" s="48">
        <f t="shared" si="203"/>
        <v>110.8</v>
      </c>
      <c r="J149" s="48">
        <f t="shared" si="203"/>
        <v>100.9</v>
      </c>
      <c r="K149" s="48">
        <f t="shared" si="203"/>
        <v>101</v>
      </c>
      <c r="L149" s="48">
        <f t="shared" si="203"/>
        <v>101.1</v>
      </c>
      <c r="M149" s="48">
        <f t="shared" si="203"/>
        <v>101.2</v>
      </c>
      <c r="N149" s="111" t="s">
        <v>129</v>
      </c>
      <c r="S149" s="120"/>
      <c r="AB149" s="146"/>
      <c r="AC149" s="146"/>
      <c r="AD149" s="146"/>
      <c r="AE149" s="146"/>
      <c r="AF149" s="146"/>
      <c r="AG149" s="146"/>
    </row>
    <row r="150" spans="1:33" s="17" customFormat="1" ht="31.5" x14ac:dyDescent="0.2">
      <c r="A150" s="34">
        <v>201390</v>
      </c>
      <c r="D150" s="130"/>
      <c r="E150" s="75" t="s">
        <v>96</v>
      </c>
      <c r="F150" s="101" t="s">
        <v>90</v>
      </c>
      <c r="G150" s="48">
        <f t="shared" ref="G150:N150" si="204">G123</f>
        <v>121.2</v>
      </c>
      <c r="H150" s="48">
        <f t="shared" si="204"/>
        <v>95.9</v>
      </c>
      <c r="I150" s="48">
        <f t="shared" si="204"/>
        <v>93.4</v>
      </c>
      <c r="J150" s="48">
        <f t="shared" si="204"/>
        <v>110.7</v>
      </c>
      <c r="K150" s="48">
        <f t="shared" si="204"/>
        <v>105</v>
      </c>
      <c r="L150" s="48">
        <f t="shared" si="204"/>
        <v>103.9</v>
      </c>
      <c r="M150" s="48">
        <f t="shared" si="204"/>
        <v>103.7</v>
      </c>
      <c r="N150" s="48" t="str">
        <f t="shared" si="204"/>
        <v>x</v>
      </c>
      <c r="S150" s="120"/>
      <c r="AB150" s="146"/>
      <c r="AC150" s="146"/>
      <c r="AD150" s="146"/>
      <c r="AE150" s="146"/>
      <c r="AF150" s="146"/>
      <c r="AG150" s="146"/>
    </row>
    <row r="151" spans="1:33" s="17" customFormat="1" ht="15.75" x14ac:dyDescent="0.2">
      <c r="A151" s="34">
        <v>201400</v>
      </c>
      <c r="B151" s="38"/>
      <c r="C151" s="34"/>
      <c r="D151" s="130"/>
      <c r="E151" s="30" t="s">
        <v>97</v>
      </c>
      <c r="F151" s="31"/>
      <c r="G151" s="46"/>
      <c r="H151" s="46"/>
      <c r="I151" s="46"/>
      <c r="J151" s="46"/>
      <c r="K151" s="46"/>
      <c r="L151" s="46"/>
      <c r="M151" s="46"/>
      <c r="N151" s="111"/>
      <c r="S151" s="120"/>
      <c r="AB151" s="146"/>
      <c r="AC151" s="146"/>
      <c r="AD151" s="146"/>
      <c r="AE151" s="146"/>
      <c r="AF151" s="146"/>
      <c r="AG151" s="146"/>
    </row>
    <row r="152" spans="1:33" s="17" customFormat="1" ht="15.75" x14ac:dyDescent="0.25">
      <c r="A152" s="34">
        <v>201410</v>
      </c>
      <c r="B152" s="38">
        <f>VALUE(CONCATENATE($A$2,$C$4,C152))</f>
        <v>230600010</v>
      </c>
      <c r="C152" s="34">
        <v>600010</v>
      </c>
      <c r="D152" s="130">
        <v>17128</v>
      </c>
      <c r="E152" s="84" t="s">
        <v>108</v>
      </c>
      <c r="F152" s="98" t="s">
        <v>68</v>
      </c>
      <c r="G152" s="109">
        <f t="shared" ref="G152:M152" si="205">ROUND(SUM(G19,G51,G83),1)</f>
        <v>0.7</v>
      </c>
      <c r="H152" s="109">
        <f t="shared" si="205"/>
        <v>0.9</v>
      </c>
      <c r="I152" s="109">
        <f t="shared" si="205"/>
        <v>1.1000000000000001</v>
      </c>
      <c r="J152" s="46">
        <f t="shared" si="205"/>
        <v>1.3</v>
      </c>
      <c r="K152" s="46">
        <f t="shared" si="205"/>
        <v>1.6</v>
      </c>
      <c r="L152" s="46">
        <f t="shared" si="205"/>
        <v>2</v>
      </c>
      <c r="M152" s="46">
        <f t="shared" si="205"/>
        <v>2.4</v>
      </c>
      <c r="N152" s="46">
        <f>IFERROR(ROUND(IF(G152,M152/G152*100,0),1),0)</f>
        <v>342.9</v>
      </c>
      <c r="P152" s="145">
        <v>271058</v>
      </c>
      <c r="Q152" s="145">
        <v>260867</v>
      </c>
      <c r="R152" s="145">
        <v>309388</v>
      </c>
      <c r="S152" s="120"/>
      <c r="AB152" s="146">
        <v>271058</v>
      </c>
      <c r="AC152" s="146">
        <v>260867</v>
      </c>
      <c r="AD152" s="146">
        <v>265851</v>
      </c>
      <c r="AE152" s="146">
        <v>267370</v>
      </c>
      <c r="AF152" s="146">
        <v>268010</v>
      </c>
      <c r="AG152" s="146">
        <v>269155</v>
      </c>
    </row>
    <row r="153" spans="1:33" s="17" customFormat="1" ht="15.75" x14ac:dyDescent="0.25">
      <c r="A153" s="34">
        <v>201420</v>
      </c>
      <c r="B153" s="38">
        <f>VALUE(CONCATENATE($A$2,$C$4,C153))</f>
        <v>230601010</v>
      </c>
      <c r="C153" s="34">
        <v>601010</v>
      </c>
      <c r="D153" s="130"/>
      <c r="E153" s="50" t="s">
        <v>130</v>
      </c>
      <c r="F153" s="42" t="s">
        <v>115</v>
      </c>
      <c r="G153" s="147">
        <f t="shared" ref="G153" si="206">IF(AB153="","",AB153)</f>
        <v>103.8</v>
      </c>
      <c r="H153" s="110">
        <f t="shared" ref="H153:M153" si="207">IFERROR(ROUND(IF(G152,H152/G152*100,0),1),0)</f>
        <v>128.6</v>
      </c>
      <c r="I153" s="110">
        <f t="shared" si="207"/>
        <v>122.2</v>
      </c>
      <c r="J153" s="110">
        <f t="shared" si="207"/>
        <v>118.2</v>
      </c>
      <c r="K153" s="110">
        <f t="shared" si="207"/>
        <v>123.1</v>
      </c>
      <c r="L153" s="110">
        <f t="shared" si="207"/>
        <v>125</v>
      </c>
      <c r="M153" s="110">
        <f t="shared" si="207"/>
        <v>120</v>
      </c>
      <c r="N153" s="111" t="s">
        <v>129</v>
      </c>
      <c r="S153" s="120"/>
      <c r="AB153" s="146">
        <v>103.8</v>
      </c>
      <c r="AC153" s="146">
        <v>96.2</v>
      </c>
      <c r="AD153" s="146">
        <v>101.9</v>
      </c>
      <c r="AE153" s="146">
        <v>100.6</v>
      </c>
      <c r="AF153" s="146">
        <v>100.2</v>
      </c>
      <c r="AG153" s="146">
        <v>100.4</v>
      </c>
    </row>
    <row r="154" spans="1:33" s="17" customFormat="1" ht="15.75" x14ac:dyDescent="0.25">
      <c r="A154" s="34">
        <v>201430</v>
      </c>
      <c r="B154" s="38"/>
      <c r="C154" s="34"/>
      <c r="D154" s="130"/>
      <c r="E154" s="37" t="s">
        <v>82</v>
      </c>
      <c r="F154" s="35"/>
      <c r="G154" s="54"/>
      <c r="H154" s="54"/>
      <c r="I154" s="54"/>
      <c r="J154" s="54"/>
      <c r="K154" s="54"/>
      <c r="L154" s="54"/>
      <c r="M154" s="54"/>
      <c r="N154" s="46"/>
      <c r="S154" s="120"/>
      <c r="AB154" s="146"/>
      <c r="AC154" s="146"/>
      <c r="AD154" s="146"/>
      <c r="AE154" s="146"/>
      <c r="AF154" s="146"/>
      <c r="AG154" s="146"/>
    </row>
    <row r="155" spans="1:33" s="17" customFormat="1" ht="31.5" x14ac:dyDescent="0.25">
      <c r="A155" s="34">
        <v>201440</v>
      </c>
      <c r="B155" s="38">
        <f t="shared" ref="B155:B162" si="208">VALUE(CONCATENATE($A$2,$C$4,C155))</f>
        <v>230600011</v>
      </c>
      <c r="C155" s="34">
        <v>600011</v>
      </c>
      <c r="D155" s="130"/>
      <c r="E155" s="37" t="s">
        <v>83</v>
      </c>
      <c r="F155" s="108" t="s">
        <v>68</v>
      </c>
      <c r="G155" s="54">
        <f t="shared" ref="G155:M155" si="209">G19</f>
        <v>0</v>
      </c>
      <c r="H155" s="54">
        <f t="shared" si="209"/>
        <v>0</v>
      </c>
      <c r="I155" s="54">
        <f t="shared" si="209"/>
        <v>0</v>
      </c>
      <c r="J155" s="54">
        <f t="shared" si="209"/>
        <v>0</v>
      </c>
      <c r="K155" s="54">
        <f t="shared" si="209"/>
        <v>0</v>
      </c>
      <c r="L155" s="54">
        <f t="shared" si="209"/>
        <v>0</v>
      </c>
      <c r="M155" s="54">
        <f t="shared" si="209"/>
        <v>0</v>
      </c>
      <c r="N155" s="111" t="s">
        <v>129</v>
      </c>
      <c r="S155" s="120"/>
      <c r="AB155" s="146">
        <v>192380</v>
      </c>
      <c r="AC155" s="146">
        <v>169213.2</v>
      </c>
      <c r="AD155" s="146">
        <v>173216</v>
      </c>
      <c r="AE155" s="146">
        <v>174500</v>
      </c>
      <c r="AF155" s="146">
        <v>175000</v>
      </c>
      <c r="AG155" s="146">
        <v>176000</v>
      </c>
    </row>
    <row r="156" spans="1:33" s="17" customFormat="1" ht="15.75" x14ac:dyDescent="0.25">
      <c r="A156" s="34">
        <v>201450</v>
      </c>
      <c r="B156" s="38">
        <f t="shared" si="208"/>
        <v>230601011</v>
      </c>
      <c r="C156" s="34">
        <v>601011</v>
      </c>
      <c r="D156" s="130"/>
      <c r="E156" s="50" t="s">
        <v>130</v>
      </c>
      <c r="F156" s="42" t="s">
        <v>115</v>
      </c>
      <c r="G156" s="111" t="s">
        <v>129</v>
      </c>
      <c r="H156" s="110">
        <f t="shared" ref="H156:I160" si="210">IFERROR(ROUND(IF(G155,H155/G155*100,0),1),0)</f>
        <v>0</v>
      </c>
      <c r="I156" s="110">
        <f t="shared" ref="I156" si="211">IFERROR(ROUND(IF(H155,I155/H155*100,0),1),0)</f>
        <v>0</v>
      </c>
      <c r="J156" s="110">
        <f t="shared" ref="J156" si="212">IFERROR(ROUND(IF(I155,J155/I155*100,0),1),0)</f>
        <v>0</v>
      </c>
      <c r="K156" s="110">
        <f t="shared" ref="K156" si="213">IFERROR(ROUND(IF(J155,K155/J155*100,0),1),0)</f>
        <v>0</v>
      </c>
      <c r="L156" s="110">
        <f t="shared" ref="L156" si="214">IFERROR(ROUND(IF(K155,L155/K155*100,0),1),0)</f>
        <v>0</v>
      </c>
      <c r="M156" s="110">
        <f t="shared" ref="M156" si="215">IFERROR(ROUND(IF(L155,M155/L155*100,0),1),0)</f>
        <v>0</v>
      </c>
      <c r="N156" s="111" t="s">
        <v>129</v>
      </c>
      <c r="S156" s="120"/>
      <c r="AB156" s="146">
        <v>105.9</v>
      </c>
      <c r="AC156" s="146">
        <v>88</v>
      </c>
      <c r="AD156" s="146">
        <v>102.4</v>
      </c>
      <c r="AE156" s="146">
        <v>100.7</v>
      </c>
      <c r="AF156" s="146">
        <v>100.3</v>
      </c>
      <c r="AG156" s="146">
        <v>100.6</v>
      </c>
    </row>
    <row r="157" spans="1:33" s="17" customFormat="1" ht="31.5" x14ac:dyDescent="0.25">
      <c r="A157" s="34">
        <v>201460</v>
      </c>
      <c r="B157" s="38">
        <f t="shared" si="208"/>
        <v>230600012</v>
      </c>
      <c r="C157" s="34">
        <v>600012</v>
      </c>
      <c r="D157" s="130"/>
      <c r="E157" s="37" t="s">
        <v>84</v>
      </c>
      <c r="F157" s="108" t="s">
        <v>68</v>
      </c>
      <c r="G157" s="54">
        <f t="shared" ref="G157:M157" si="216">G51</f>
        <v>0</v>
      </c>
      <c r="H157" s="54">
        <f t="shared" si="216"/>
        <v>0</v>
      </c>
      <c r="I157" s="54">
        <f t="shared" si="216"/>
        <v>0</v>
      </c>
      <c r="J157" s="54">
        <f t="shared" si="216"/>
        <v>0</v>
      </c>
      <c r="K157" s="54">
        <f t="shared" si="216"/>
        <v>0</v>
      </c>
      <c r="L157" s="54">
        <f t="shared" si="216"/>
        <v>0</v>
      </c>
      <c r="M157" s="54">
        <f t="shared" si="216"/>
        <v>0</v>
      </c>
      <c r="N157" s="111" t="s">
        <v>129</v>
      </c>
      <c r="S157" s="120"/>
      <c r="AB157" s="146">
        <v>78026</v>
      </c>
      <c r="AC157" s="146">
        <v>90654.8</v>
      </c>
      <c r="AD157" s="146">
        <v>91570</v>
      </c>
      <c r="AE157" s="146">
        <v>91770</v>
      </c>
      <c r="AF157" s="146">
        <v>91870</v>
      </c>
      <c r="AG157" s="146">
        <v>91970</v>
      </c>
    </row>
    <row r="158" spans="1:33" s="17" customFormat="1" ht="15.75" x14ac:dyDescent="0.25">
      <c r="A158" s="34">
        <v>201470</v>
      </c>
      <c r="B158" s="38">
        <f t="shared" si="208"/>
        <v>230601012</v>
      </c>
      <c r="C158" s="34">
        <v>601012</v>
      </c>
      <c r="D158" s="130"/>
      <c r="E158" s="50" t="s">
        <v>130</v>
      </c>
      <c r="F158" s="42" t="s">
        <v>115</v>
      </c>
      <c r="G158" s="111" t="s">
        <v>129</v>
      </c>
      <c r="H158" s="110">
        <f t="shared" si="210"/>
        <v>0</v>
      </c>
      <c r="I158" s="110">
        <f t="shared" ref="I158" si="217">IFERROR(ROUND(IF(H157,I157/H157*100,0),1),0)</f>
        <v>0</v>
      </c>
      <c r="J158" s="110">
        <f t="shared" ref="J158" si="218">IFERROR(ROUND(IF(I157,J157/I157*100,0),1),0)</f>
        <v>0</v>
      </c>
      <c r="K158" s="110">
        <f t="shared" ref="K158" si="219">IFERROR(ROUND(IF(J157,K157/J157*100,0),1),0)</f>
        <v>0</v>
      </c>
      <c r="L158" s="110">
        <f t="shared" ref="L158" si="220">IFERROR(ROUND(IF(K157,L157/K157*100,0),1),0)</f>
        <v>0</v>
      </c>
      <c r="M158" s="110">
        <f t="shared" ref="M158" si="221">IFERROR(ROUND(IF(L157,M157/L157*100,0),1),0)</f>
        <v>0</v>
      </c>
      <c r="N158" s="111" t="s">
        <v>129</v>
      </c>
      <c r="S158" s="120"/>
      <c r="AB158" s="146">
        <v>99.1</v>
      </c>
      <c r="AC158" s="146">
        <v>116.2</v>
      </c>
      <c r="AD158" s="146">
        <v>101</v>
      </c>
      <c r="AE158" s="146">
        <v>100.2</v>
      </c>
      <c r="AF158" s="146">
        <v>100.1</v>
      </c>
      <c r="AG158" s="146">
        <v>100.1</v>
      </c>
    </row>
    <row r="159" spans="1:33" s="17" customFormat="1" ht="15.75" x14ac:dyDescent="0.25">
      <c r="A159" s="34">
        <v>201480</v>
      </c>
      <c r="B159" s="38">
        <f t="shared" si="208"/>
        <v>230600013</v>
      </c>
      <c r="C159" s="34">
        <v>600013</v>
      </c>
      <c r="D159" s="130"/>
      <c r="E159" s="37" t="s">
        <v>85</v>
      </c>
      <c r="F159" s="108" t="s">
        <v>68</v>
      </c>
      <c r="G159" s="54">
        <f t="shared" ref="G159:M159" si="222">G83</f>
        <v>0.7</v>
      </c>
      <c r="H159" s="54">
        <f t="shared" si="222"/>
        <v>0.9</v>
      </c>
      <c r="I159" s="54">
        <f t="shared" si="222"/>
        <v>1.1000000000000001</v>
      </c>
      <c r="J159" s="54">
        <f t="shared" si="222"/>
        <v>1.3</v>
      </c>
      <c r="K159" s="54">
        <f t="shared" si="222"/>
        <v>1.6</v>
      </c>
      <c r="L159" s="54">
        <f t="shared" si="222"/>
        <v>2</v>
      </c>
      <c r="M159" s="54">
        <f t="shared" si="222"/>
        <v>2.4</v>
      </c>
      <c r="N159" s="111" t="s">
        <v>129</v>
      </c>
      <c r="S159" s="120"/>
      <c r="AB159" s="146">
        <v>652</v>
      </c>
      <c r="AC159" s="146">
        <v>999</v>
      </c>
      <c r="AD159" s="146">
        <v>1065</v>
      </c>
      <c r="AE159" s="146">
        <v>1100</v>
      </c>
      <c r="AF159" s="146">
        <v>1140</v>
      </c>
      <c r="AG159" s="146">
        <v>1185</v>
      </c>
    </row>
    <row r="160" spans="1:33" s="17" customFormat="1" ht="15.75" x14ac:dyDescent="0.25">
      <c r="A160" s="34">
        <v>201490</v>
      </c>
      <c r="B160" s="38">
        <f t="shared" si="208"/>
        <v>230601013</v>
      </c>
      <c r="C160" s="34">
        <v>601013</v>
      </c>
      <c r="D160" s="130"/>
      <c r="E160" s="50" t="s">
        <v>130</v>
      </c>
      <c r="F160" s="42" t="s">
        <v>115</v>
      </c>
      <c r="G160" s="111" t="s">
        <v>129</v>
      </c>
      <c r="H160" s="110">
        <f t="shared" si="210"/>
        <v>128.6</v>
      </c>
      <c r="I160" s="110">
        <f t="shared" si="210"/>
        <v>122.2</v>
      </c>
      <c r="J160" s="110">
        <f t="shared" ref="J160" si="223">IFERROR(ROUND(IF(I159,J159/I159*100,0),1),0)</f>
        <v>118.2</v>
      </c>
      <c r="K160" s="110">
        <f t="shared" ref="K160" si="224">IFERROR(ROUND(IF(J159,K159/J159*100,0),1),0)</f>
        <v>123.1</v>
      </c>
      <c r="L160" s="110">
        <f t="shared" ref="L160" si="225">IFERROR(ROUND(IF(K159,L159/K159*100,0),1),0)</f>
        <v>125</v>
      </c>
      <c r="M160" s="110">
        <f t="shared" ref="M160" si="226">IFERROR(ROUND(IF(L159,M159/L159*100,0),1),0)</f>
        <v>120</v>
      </c>
      <c r="N160" s="111" t="s">
        <v>129</v>
      </c>
      <c r="S160" s="120"/>
      <c r="AB160" s="146">
        <v>96</v>
      </c>
      <c r="AC160" s="146">
        <v>153.19999999999999</v>
      </c>
      <c r="AD160" s="146">
        <v>106.6</v>
      </c>
      <c r="AE160" s="146">
        <v>103.3</v>
      </c>
      <c r="AF160" s="146">
        <v>103.6</v>
      </c>
      <c r="AG160" s="146">
        <v>103.9</v>
      </c>
    </row>
    <row r="161" spans="1:33" s="17" customFormat="1" ht="31.5" x14ac:dyDescent="0.25">
      <c r="A161" s="34">
        <v>201500</v>
      </c>
      <c r="B161" s="38">
        <f t="shared" si="208"/>
        <v>230600020</v>
      </c>
      <c r="C161" s="34">
        <v>600020</v>
      </c>
      <c r="D161" s="133">
        <v>17138</v>
      </c>
      <c r="E161" s="89" t="s">
        <v>109</v>
      </c>
      <c r="F161" s="98" t="s">
        <v>68</v>
      </c>
      <c r="G161" s="109">
        <f t="shared" ref="G161:M161" si="227">ROUND(SUM(G21,G53,G85),1)</f>
        <v>1.2</v>
      </c>
      <c r="H161" s="109">
        <f t="shared" si="227"/>
        <v>1.4</v>
      </c>
      <c r="I161" s="109">
        <f t="shared" si="227"/>
        <v>1.7</v>
      </c>
      <c r="J161" s="46">
        <f t="shared" si="227"/>
        <v>1.8</v>
      </c>
      <c r="K161" s="46">
        <f t="shared" si="227"/>
        <v>2</v>
      </c>
      <c r="L161" s="46">
        <f t="shared" si="227"/>
        <v>2.2000000000000002</v>
      </c>
      <c r="M161" s="46">
        <f t="shared" si="227"/>
        <v>2.5</v>
      </c>
      <c r="N161" s="46">
        <f>IFERROR(ROUND(IF(G161,M161/G161*100,0),1),0)</f>
        <v>208.3</v>
      </c>
      <c r="P161" s="145">
        <v>52538</v>
      </c>
      <c r="Q161" s="145">
        <v>47888</v>
      </c>
      <c r="R161" s="145">
        <v>63100</v>
      </c>
      <c r="S161" s="120"/>
      <c r="AB161" s="146">
        <v>53880.7</v>
      </c>
      <c r="AC161" s="146">
        <v>49102.7</v>
      </c>
      <c r="AD161" s="146">
        <v>50431</v>
      </c>
      <c r="AE161" s="146">
        <v>50643.5</v>
      </c>
      <c r="AF161" s="146">
        <v>50984</v>
      </c>
      <c r="AG161" s="146">
        <v>51324.5</v>
      </c>
    </row>
    <row r="162" spans="1:33" s="17" customFormat="1" ht="15.75" x14ac:dyDescent="0.25">
      <c r="A162" s="34">
        <v>201510</v>
      </c>
      <c r="B162" s="38">
        <f t="shared" si="208"/>
        <v>230601020</v>
      </c>
      <c r="C162" s="34">
        <v>601020</v>
      </c>
      <c r="D162" s="130"/>
      <c r="E162" s="50" t="s">
        <v>130</v>
      </c>
      <c r="F162" s="42" t="s">
        <v>115</v>
      </c>
      <c r="G162" s="147">
        <f t="shared" ref="G162" si="228">IF(AB162="","",AB162)</f>
        <v>110.5</v>
      </c>
      <c r="H162" s="110">
        <f t="shared" ref="H162" si="229">IFERROR(ROUND(IF(G161,H161/G161*100,0),1),0)</f>
        <v>116.7</v>
      </c>
      <c r="I162" s="110">
        <f t="shared" ref="I162" si="230">IFERROR(ROUND(IF(H161,I161/H161*100,0),1),0)</f>
        <v>121.4</v>
      </c>
      <c r="J162" s="110">
        <f t="shared" ref="J162" si="231">IFERROR(ROUND(IF(I161,J161/I161*100,0),1),0)</f>
        <v>105.9</v>
      </c>
      <c r="K162" s="110">
        <f t="shared" ref="K162" si="232">IFERROR(ROUND(IF(J161,K161/J161*100,0),1),0)</f>
        <v>111.1</v>
      </c>
      <c r="L162" s="110">
        <f t="shared" ref="L162" si="233">IFERROR(ROUND(IF(K161,L161/K161*100,0),1),0)</f>
        <v>110</v>
      </c>
      <c r="M162" s="110">
        <f t="shared" ref="M162" si="234">IFERROR(ROUND(IF(L161,M161/L161*100,0),1),0)</f>
        <v>113.6</v>
      </c>
      <c r="N162" s="111" t="s">
        <v>129</v>
      </c>
      <c r="S162" s="120"/>
      <c r="AB162" s="146">
        <v>110.5</v>
      </c>
      <c r="AC162" s="146">
        <v>91.1</v>
      </c>
      <c r="AD162" s="146">
        <v>102.7</v>
      </c>
      <c r="AE162" s="146">
        <v>100.4</v>
      </c>
      <c r="AF162" s="146">
        <v>100.7</v>
      </c>
      <c r="AG162" s="146">
        <v>100.7</v>
      </c>
    </row>
    <row r="163" spans="1:33" s="17" customFormat="1" ht="15.75" x14ac:dyDescent="0.25">
      <c r="A163" s="34">
        <v>201520</v>
      </c>
      <c r="B163" s="38"/>
      <c r="C163" s="34"/>
      <c r="D163" s="130"/>
      <c r="E163" s="37" t="s">
        <v>82</v>
      </c>
      <c r="F163" s="52"/>
      <c r="G163" s="51"/>
      <c r="H163" s="51"/>
      <c r="I163" s="51"/>
      <c r="J163" s="51"/>
      <c r="K163" s="51"/>
      <c r="L163" s="51"/>
      <c r="M163" s="51"/>
      <c r="N163" s="46"/>
      <c r="S163" s="120"/>
      <c r="AB163" s="146"/>
      <c r="AC163" s="146"/>
      <c r="AD163" s="146"/>
      <c r="AE163" s="146"/>
      <c r="AF163" s="146"/>
      <c r="AG163" s="146"/>
    </row>
    <row r="164" spans="1:33" s="17" customFormat="1" ht="31.5" x14ac:dyDescent="0.25">
      <c r="A164" s="34">
        <v>201530</v>
      </c>
      <c r="B164" s="38">
        <f t="shared" ref="B164:B171" si="235">VALUE(CONCATENATE($A$2,$C$4,C164))</f>
        <v>230600021</v>
      </c>
      <c r="C164" s="34">
        <v>600021</v>
      </c>
      <c r="D164" s="130"/>
      <c r="E164" s="37" t="s">
        <v>83</v>
      </c>
      <c r="F164" s="108" t="s">
        <v>68</v>
      </c>
      <c r="G164" s="53">
        <f t="shared" ref="G164:M164" si="236">G21</f>
        <v>0</v>
      </c>
      <c r="H164" s="53">
        <f t="shared" si="236"/>
        <v>0</v>
      </c>
      <c r="I164" s="53">
        <f t="shared" si="236"/>
        <v>0</v>
      </c>
      <c r="J164" s="53">
        <f t="shared" si="236"/>
        <v>0</v>
      </c>
      <c r="K164" s="53">
        <f t="shared" si="236"/>
        <v>0</v>
      </c>
      <c r="L164" s="53">
        <f t="shared" si="236"/>
        <v>0</v>
      </c>
      <c r="M164" s="53">
        <f t="shared" si="236"/>
        <v>0</v>
      </c>
      <c r="N164" s="111" t="s">
        <v>129</v>
      </c>
      <c r="S164" s="120"/>
      <c r="AB164" s="146">
        <v>34766</v>
      </c>
      <c r="AC164" s="146">
        <v>30291.5</v>
      </c>
      <c r="AD164" s="146">
        <v>31548</v>
      </c>
      <c r="AE164" s="146">
        <v>31700</v>
      </c>
      <c r="AF164" s="146">
        <v>32000</v>
      </c>
      <c r="AG164" s="146">
        <v>32300</v>
      </c>
    </row>
    <row r="165" spans="1:33" s="17" customFormat="1" ht="15.75" x14ac:dyDescent="0.25">
      <c r="A165" s="34">
        <v>201540</v>
      </c>
      <c r="B165" s="38">
        <f t="shared" si="235"/>
        <v>230601021</v>
      </c>
      <c r="C165" s="34">
        <v>601021</v>
      </c>
      <c r="D165" s="130"/>
      <c r="E165" s="50" t="s">
        <v>130</v>
      </c>
      <c r="F165" s="42" t="s">
        <v>115</v>
      </c>
      <c r="G165" s="111" t="s">
        <v>129</v>
      </c>
      <c r="H165" s="110">
        <f t="shared" ref="H165" si="237">IFERROR(ROUND(IF(G164,H164/G164*100,0),1),0)</f>
        <v>0</v>
      </c>
      <c r="I165" s="110">
        <f t="shared" ref="I165" si="238">IFERROR(ROUND(IF(H164,I164/H164*100,0),1),0)</f>
        <v>0</v>
      </c>
      <c r="J165" s="110">
        <f t="shared" ref="J165" si="239">IFERROR(ROUND(IF(I164,J164/I164*100,0),1),0)</f>
        <v>0</v>
      </c>
      <c r="K165" s="110">
        <f t="shared" ref="K165" si="240">IFERROR(ROUND(IF(J164,K164/J164*100,0),1),0)</f>
        <v>0</v>
      </c>
      <c r="L165" s="110">
        <f t="shared" ref="L165" si="241">IFERROR(ROUND(IF(K164,L164/K164*100,0),1),0)</f>
        <v>0</v>
      </c>
      <c r="M165" s="110">
        <f t="shared" ref="M165" si="242">IFERROR(ROUND(IF(L164,M164/L164*100,0),1),0)</f>
        <v>0</v>
      </c>
      <c r="N165" s="111" t="s">
        <v>129</v>
      </c>
      <c r="S165" s="120"/>
      <c r="AB165" s="146">
        <v>100.7</v>
      </c>
      <c r="AC165" s="146">
        <v>87.1</v>
      </c>
      <c r="AD165" s="146">
        <v>104.1</v>
      </c>
      <c r="AE165" s="146">
        <v>100.5</v>
      </c>
      <c r="AF165" s="146">
        <v>100.9</v>
      </c>
      <c r="AG165" s="146">
        <v>100.9</v>
      </c>
    </row>
    <row r="166" spans="1:33" s="17" customFormat="1" ht="31.5" x14ac:dyDescent="0.25">
      <c r="A166" s="34">
        <v>201550</v>
      </c>
      <c r="B166" s="38">
        <f t="shared" si="235"/>
        <v>230600022</v>
      </c>
      <c r="C166" s="34">
        <v>600022</v>
      </c>
      <c r="D166" s="130"/>
      <c r="E166" s="37" t="s">
        <v>84</v>
      </c>
      <c r="F166" s="108" t="s">
        <v>68</v>
      </c>
      <c r="G166" s="53">
        <f t="shared" ref="G166:M166" si="243">G53</f>
        <v>0</v>
      </c>
      <c r="H166" s="53">
        <f t="shared" si="243"/>
        <v>0</v>
      </c>
      <c r="I166" s="53">
        <f t="shared" si="243"/>
        <v>0</v>
      </c>
      <c r="J166" s="53">
        <f t="shared" si="243"/>
        <v>0</v>
      </c>
      <c r="K166" s="53">
        <f t="shared" si="243"/>
        <v>0</v>
      </c>
      <c r="L166" s="53">
        <f t="shared" si="243"/>
        <v>0</v>
      </c>
      <c r="M166" s="53">
        <f t="shared" si="243"/>
        <v>0</v>
      </c>
      <c r="N166" s="111" t="s">
        <v>129</v>
      </c>
      <c r="S166" s="120"/>
      <c r="AB166" s="146">
        <v>19032.8</v>
      </c>
      <c r="AC166" s="146">
        <v>18728.599999999999</v>
      </c>
      <c r="AD166" s="146">
        <v>18800</v>
      </c>
      <c r="AE166" s="146">
        <v>18860</v>
      </c>
      <c r="AF166" s="146">
        <v>18900</v>
      </c>
      <c r="AG166" s="146">
        <v>18940</v>
      </c>
    </row>
    <row r="167" spans="1:33" s="17" customFormat="1" ht="15.75" x14ac:dyDescent="0.25">
      <c r="A167" s="34">
        <v>201560</v>
      </c>
      <c r="B167" s="38">
        <f t="shared" si="235"/>
        <v>230601022</v>
      </c>
      <c r="C167" s="34">
        <v>601022</v>
      </c>
      <c r="D167" s="130"/>
      <c r="E167" s="50" t="s">
        <v>130</v>
      </c>
      <c r="F167" s="42" t="s">
        <v>115</v>
      </c>
      <c r="G167" s="111" t="s">
        <v>129</v>
      </c>
      <c r="H167" s="110">
        <f>IFERROR(ROUND(IF(G166,H166/G166*100,0),1),0)</f>
        <v>0</v>
      </c>
      <c r="I167" s="110">
        <f>IFERROR(ROUND(IF(H166,I166/H166*100,0),1),0)</f>
        <v>0</v>
      </c>
      <c r="J167" s="110">
        <f t="shared" ref="J167:M167" si="244">IFERROR(ROUND(IF(I166,J166/I166*100,0),1),0)</f>
        <v>0</v>
      </c>
      <c r="K167" s="110">
        <f t="shared" si="244"/>
        <v>0</v>
      </c>
      <c r="L167" s="110">
        <f t="shared" si="244"/>
        <v>0</v>
      </c>
      <c r="M167" s="110">
        <f t="shared" si="244"/>
        <v>0</v>
      </c>
      <c r="N167" s="111" t="s">
        <v>129</v>
      </c>
      <c r="S167" s="120"/>
      <c r="AB167" s="146">
        <v>134.5</v>
      </c>
      <c r="AC167" s="146">
        <v>98.4</v>
      </c>
      <c r="AD167" s="146">
        <v>100.4</v>
      </c>
      <c r="AE167" s="146">
        <v>100.3</v>
      </c>
      <c r="AF167" s="146">
        <v>100.2</v>
      </c>
      <c r="AG167" s="146">
        <v>100.2</v>
      </c>
    </row>
    <row r="168" spans="1:33" s="17" customFormat="1" ht="15.75" x14ac:dyDescent="0.25">
      <c r="A168" s="34">
        <v>201570</v>
      </c>
      <c r="B168" s="38">
        <f t="shared" si="235"/>
        <v>230600023</v>
      </c>
      <c r="C168" s="34">
        <v>600023</v>
      </c>
      <c r="D168" s="130"/>
      <c r="E168" s="37" t="s">
        <v>85</v>
      </c>
      <c r="F168" s="108" t="s">
        <v>68</v>
      </c>
      <c r="G168" s="53">
        <f t="shared" ref="G168:M168" si="245">G85</f>
        <v>1.2</v>
      </c>
      <c r="H168" s="53">
        <f t="shared" si="245"/>
        <v>1.4</v>
      </c>
      <c r="I168" s="53">
        <f t="shared" si="245"/>
        <v>1.7</v>
      </c>
      <c r="J168" s="53">
        <f t="shared" si="245"/>
        <v>1.8</v>
      </c>
      <c r="K168" s="53">
        <f t="shared" si="245"/>
        <v>2</v>
      </c>
      <c r="L168" s="53">
        <f t="shared" si="245"/>
        <v>2.2000000000000002</v>
      </c>
      <c r="M168" s="53">
        <f t="shared" si="245"/>
        <v>2.5</v>
      </c>
      <c r="N168" s="111" t="s">
        <v>129</v>
      </c>
      <c r="S168" s="120"/>
      <c r="AB168" s="146">
        <v>81.900000000000006</v>
      </c>
      <c r="AC168" s="146">
        <v>82.6</v>
      </c>
      <c r="AD168" s="146">
        <v>83</v>
      </c>
      <c r="AE168" s="146">
        <v>83.5</v>
      </c>
      <c r="AF168" s="146">
        <v>84</v>
      </c>
      <c r="AG168" s="146">
        <v>84.5</v>
      </c>
    </row>
    <row r="169" spans="1:33" s="17" customFormat="1" ht="15.75" x14ac:dyDescent="0.25">
      <c r="A169" s="34">
        <v>201580</v>
      </c>
      <c r="B169" s="38">
        <f t="shared" si="235"/>
        <v>230601023</v>
      </c>
      <c r="C169" s="34">
        <v>601023</v>
      </c>
      <c r="D169" s="130"/>
      <c r="E169" s="50" t="s">
        <v>130</v>
      </c>
      <c r="F169" s="42" t="s">
        <v>115</v>
      </c>
      <c r="G169" s="111" t="s">
        <v>129</v>
      </c>
      <c r="H169" s="110">
        <f>IFERROR(ROUND(IF(G168,H168/G168*100,0),1),0)</f>
        <v>116.7</v>
      </c>
      <c r="I169" s="110">
        <f t="shared" ref="I169:M169" si="246">IFERROR(ROUND(IF(H168,I168/H168*100,0),1),0)</f>
        <v>121.4</v>
      </c>
      <c r="J169" s="110">
        <f t="shared" si="246"/>
        <v>105.9</v>
      </c>
      <c r="K169" s="110">
        <f t="shared" si="246"/>
        <v>111.1</v>
      </c>
      <c r="L169" s="110">
        <f t="shared" si="246"/>
        <v>110</v>
      </c>
      <c r="M169" s="110">
        <f t="shared" si="246"/>
        <v>113.6</v>
      </c>
      <c r="N169" s="111" t="s">
        <v>129</v>
      </c>
      <c r="S169" s="120"/>
      <c r="AB169" s="146">
        <v>101.1</v>
      </c>
      <c r="AC169" s="146">
        <v>100.9</v>
      </c>
      <c r="AD169" s="146">
        <v>100.5</v>
      </c>
      <c r="AE169" s="146">
        <v>100.6</v>
      </c>
      <c r="AF169" s="146">
        <v>100.6</v>
      </c>
      <c r="AG169" s="146">
        <v>100.6</v>
      </c>
    </row>
    <row r="170" spans="1:33" s="17" customFormat="1" ht="31.5" x14ac:dyDescent="0.2">
      <c r="A170" s="34">
        <v>201590</v>
      </c>
      <c r="B170" s="38">
        <f t="shared" si="235"/>
        <v>230600030</v>
      </c>
      <c r="C170" s="34">
        <v>600030</v>
      </c>
      <c r="D170" s="130"/>
      <c r="E170" s="89" t="s">
        <v>110</v>
      </c>
      <c r="F170" s="98" t="s">
        <v>68</v>
      </c>
      <c r="G170" s="46">
        <f t="shared" ref="G170:M170" si="247">ROUND(SUM(G23,G55,G87),1)</f>
        <v>0</v>
      </c>
      <c r="H170" s="46">
        <f t="shared" si="247"/>
        <v>0</v>
      </c>
      <c r="I170" s="46">
        <f t="shared" si="247"/>
        <v>0</v>
      </c>
      <c r="J170" s="46">
        <f t="shared" si="247"/>
        <v>0</v>
      </c>
      <c r="K170" s="46">
        <f t="shared" si="247"/>
        <v>0</v>
      </c>
      <c r="L170" s="46">
        <f t="shared" si="247"/>
        <v>0</v>
      </c>
      <c r="M170" s="46">
        <f t="shared" si="247"/>
        <v>0</v>
      </c>
      <c r="N170" s="46">
        <f>IFERROR(ROUND(IF(G170,M170/G170*100,0),1),0)</f>
        <v>0</v>
      </c>
      <c r="S170" s="120"/>
      <c r="AB170" s="146">
        <v>3117.7</v>
      </c>
      <c r="AC170" s="146">
        <v>3756.9</v>
      </c>
      <c r="AD170" s="146">
        <v>3764</v>
      </c>
      <c r="AE170" s="146">
        <v>3780</v>
      </c>
      <c r="AF170" s="146">
        <v>3795</v>
      </c>
      <c r="AG170" s="146">
        <v>3810</v>
      </c>
    </row>
    <row r="171" spans="1:33" s="17" customFormat="1" ht="15.75" x14ac:dyDescent="0.25">
      <c r="A171" s="34">
        <v>201600</v>
      </c>
      <c r="B171" s="38">
        <f t="shared" si="235"/>
        <v>230601030</v>
      </c>
      <c r="C171" s="34">
        <v>601030</v>
      </c>
      <c r="D171" s="130"/>
      <c r="E171" s="50" t="s">
        <v>130</v>
      </c>
      <c r="F171" s="42" t="s">
        <v>115</v>
      </c>
      <c r="G171" s="147">
        <v>0</v>
      </c>
      <c r="H171" s="110">
        <f>IFERROR(ROUND(IF(G170,H170/G170*100,0),1),0)</f>
        <v>0</v>
      </c>
      <c r="I171" s="110">
        <f t="shared" ref="I171:M171" si="248">IFERROR(ROUND(IF(H170,I170/H170*100,0),1),0)</f>
        <v>0</v>
      </c>
      <c r="J171" s="110">
        <f t="shared" si="248"/>
        <v>0</v>
      </c>
      <c r="K171" s="110">
        <f t="shared" si="248"/>
        <v>0</v>
      </c>
      <c r="L171" s="110">
        <f t="shared" si="248"/>
        <v>0</v>
      </c>
      <c r="M171" s="110">
        <f t="shared" si="248"/>
        <v>0</v>
      </c>
      <c r="N171" s="111" t="s">
        <v>129</v>
      </c>
      <c r="S171" s="120"/>
      <c r="AB171" s="146">
        <v>213.7</v>
      </c>
      <c r="AC171" s="146">
        <v>120.5</v>
      </c>
      <c r="AD171" s="146">
        <v>100.2</v>
      </c>
      <c r="AE171" s="146">
        <v>100.4</v>
      </c>
      <c r="AF171" s="146">
        <v>100.4</v>
      </c>
      <c r="AG171" s="146">
        <v>100.4</v>
      </c>
    </row>
    <row r="172" spans="1:33" s="17" customFormat="1" ht="15.75" x14ac:dyDescent="0.25">
      <c r="A172" s="34">
        <v>201610</v>
      </c>
      <c r="B172" s="38"/>
      <c r="C172" s="34"/>
      <c r="D172" s="130"/>
      <c r="E172" s="37" t="s">
        <v>82</v>
      </c>
      <c r="F172" s="35"/>
      <c r="G172" s="54"/>
      <c r="H172" s="54"/>
      <c r="I172" s="54"/>
      <c r="J172" s="54"/>
      <c r="K172" s="54"/>
      <c r="L172" s="54"/>
      <c r="M172" s="54"/>
      <c r="N172" s="46"/>
      <c r="S172" s="120"/>
      <c r="AB172" s="146"/>
      <c r="AC172" s="146"/>
      <c r="AD172" s="146"/>
      <c r="AE172" s="146"/>
      <c r="AF172" s="146"/>
      <c r="AG172" s="146"/>
    </row>
    <row r="173" spans="1:33" s="17" customFormat="1" ht="31.5" x14ac:dyDescent="0.25">
      <c r="A173" s="34">
        <v>201620</v>
      </c>
      <c r="B173" s="38">
        <f t="shared" ref="B173:B180" si="249">VALUE(CONCATENATE($A$2,$C$4,C173))</f>
        <v>230600031</v>
      </c>
      <c r="C173" s="34">
        <v>600031</v>
      </c>
      <c r="D173" s="130"/>
      <c r="E173" s="37" t="s">
        <v>83</v>
      </c>
      <c r="F173" s="108" t="s">
        <v>68</v>
      </c>
      <c r="G173" s="142">
        <f t="shared" ref="G173:M173" si="250">G23</f>
        <v>0</v>
      </c>
      <c r="H173" s="142">
        <f t="shared" si="250"/>
        <v>0</v>
      </c>
      <c r="I173" s="142">
        <f t="shared" si="250"/>
        <v>0</v>
      </c>
      <c r="J173" s="142">
        <f t="shared" si="250"/>
        <v>0</v>
      </c>
      <c r="K173" s="142">
        <f t="shared" si="250"/>
        <v>0</v>
      </c>
      <c r="L173" s="142">
        <f t="shared" si="250"/>
        <v>0</v>
      </c>
      <c r="M173" s="142">
        <f t="shared" si="250"/>
        <v>0</v>
      </c>
      <c r="N173" s="111" t="s">
        <v>129</v>
      </c>
      <c r="S173" s="120"/>
      <c r="AB173" s="146">
        <v>2605.5</v>
      </c>
      <c r="AC173" s="146">
        <v>3218.1</v>
      </c>
      <c r="AD173" s="146">
        <v>3224</v>
      </c>
      <c r="AE173" s="146">
        <v>3235</v>
      </c>
      <c r="AF173" s="146">
        <v>3245</v>
      </c>
      <c r="AG173" s="146">
        <v>3255</v>
      </c>
    </row>
    <row r="174" spans="1:33" s="17" customFormat="1" ht="15.75" x14ac:dyDescent="0.25">
      <c r="A174" s="34">
        <v>201630</v>
      </c>
      <c r="B174" s="38">
        <f t="shared" si="249"/>
        <v>230601031</v>
      </c>
      <c r="C174" s="34">
        <v>601031</v>
      </c>
      <c r="D174" s="130"/>
      <c r="E174" s="50" t="s">
        <v>130</v>
      </c>
      <c r="F174" s="42" t="s">
        <v>115</v>
      </c>
      <c r="G174" s="111" t="s">
        <v>129</v>
      </c>
      <c r="H174" s="110">
        <f>IFERROR(ROUND(IF(G173,H173/G173*100,0),1),0)</f>
        <v>0</v>
      </c>
      <c r="I174" s="110">
        <f t="shared" ref="I174:M174" si="251">IFERROR(ROUND(IF(H173,I173/H173*100,0),1),0)</f>
        <v>0</v>
      </c>
      <c r="J174" s="110">
        <f t="shared" si="251"/>
        <v>0</v>
      </c>
      <c r="K174" s="110">
        <f t="shared" si="251"/>
        <v>0</v>
      </c>
      <c r="L174" s="110">
        <f t="shared" si="251"/>
        <v>0</v>
      </c>
      <c r="M174" s="110">
        <f t="shared" si="251"/>
        <v>0</v>
      </c>
      <c r="N174" s="111" t="s">
        <v>129</v>
      </c>
      <c r="S174" s="120"/>
      <c r="AB174" s="146">
        <v>213.6</v>
      </c>
      <c r="AC174" s="146">
        <v>123.5</v>
      </c>
      <c r="AD174" s="146">
        <v>100.2</v>
      </c>
      <c r="AE174" s="146">
        <v>100.3</v>
      </c>
      <c r="AF174" s="146">
        <v>100.3</v>
      </c>
      <c r="AG174" s="146">
        <v>100.3</v>
      </c>
    </row>
    <row r="175" spans="1:33" s="17" customFormat="1" ht="31.5" x14ac:dyDescent="0.25">
      <c r="A175" s="34">
        <v>201640</v>
      </c>
      <c r="B175" s="38">
        <f t="shared" si="249"/>
        <v>230600032</v>
      </c>
      <c r="C175" s="34">
        <v>600032</v>
      </c>
      <c r="D175" s="130"/>
      <c r="E175" s="37" t="s">
        <v>84</v>
      </c>
      <c r="F175" s="108" t="s">
        <v>68</v>
      </c>
      <c r="G175" s="142">
        <f t="shared" ref="G175:M175" si="252">G55</f>
        <v>0</v>
      </c>
      <c r="H175" s="142">
        <f t="shared" si="252"/>
        <v>0</v>
      </c>
      <c r="I175" s="142">
        <f t="shared" si="252"/>
        <v>0</v>
      </c>
      <c r="J175" s="142">
        <f t="shared" si="252"/>
        <v>0</v>
      </c>
      <c r="K175" s="142">
        <f t="shared" si="252"/>
        <v>0</v>
      </c>
      <c r="L175" s="142">
        <f t="shared" si="252"/>
        <v>0</v>
      </c>
      <c r="M175" s="142">
        <f t="shared" si="252"/>
        <v>0</v>
      </c>
      <c r="N175" s="111" t="s">
        <v>129</v>
      </c>
      <c r="S175" s="120"/>
      <c r="AB175" s="146">
        <v>512.20000000000005</v>
      </c>
      <c r="AC175" s="146">
        <v>538.79999999999995</v>
      </c>
      <c r="AD175" s="146">
        <v>540</v>
      </c>
      <c r="AE175" s="146">
        <v>545</v>
      </c>
      <c r="AF175" s="146">
        <v>550</v>
      </c>
      <c r="AG175" s="146">
        <v>555</v>
      </c>
    </row>
    <row r="176" spans="1:33" s="17" customFormat="1" ht="15.75" x14ac:dyDescent="0.25">
      <c r="A176" s="34">
        <v>201650</v>
      </c>
      <c r="B176" s="38">
        <f t="shared" si="249"/>
        <v>230601032</v>
      </c>
      <c r="C176" s="34">
        <v>601032</v>
      </c>
      <c r="D176" s="130"/>
      <c r="E176" s="50" t="s">
        <v>130</v>
      </c>
      <c r="F176" s="42" t="s">
        <v>115</v>
      </c>
      <c r="G176" s="111" t="s">
        <v>129</v>
      </c>
      <c r="H176" s="110">
        <f>IFERROR(ROUND(IF(G175,H175/G175*100,0),1),0)</f>
        <v>0</v>
      </c>
      <c r="I176" s="110">
        <f t="shared" ref="I176:M176" si="253">IFERROR(ROUND(IF(H175,I175/H175*100,0),1),0)</f>
        <v>0</v>
      </c>
      <c r="J176" s="110">
        <f t="shared" si="253"/>
        <v>0</v>
      </c>
      <c r="K176" s="110">
        <f t="shared" si="253"/>
        <v>0</v>
      </c>
      <c r="L176" s="110">
        <f t="shared" si="253"/>
        <v>0</v>
      </c>
      <c r="M176" s="110">
        <f t="shared" si="253"/>
        <v>0</v>
      </c>
      <c r="N176" s="111" t="s">
        <v>129</v>
      </c>
      <c r="S176" s="120"/>
      <c r="AB176" s="146">
        <v>214.6</v>
      </c>
      <c r="AC176" s="146">
        <v>105.2</v>
      </c>
      <c r="AD176" s="146">
        <v>100.2</v>
      </c>
      <c r="AE176" s="146">
        <v>100.9</v>
      </c>
      <c r="AF176" s="146">
        <v>100.9</v>
      </c>
      <c r="AG176" s="146">
        <v>100.9</v>
      </c>
    </row>
    <row r="177" spans="1:33" s="17" customFormat="1" ht="15.75" x14ac:dyDescent="0.25">
      <c r="A177" s="34">
        <v>201660</v>
      </c>
      <c r="B177" s="38">
        <f t="shared" si="249"/>
        <v>230600033</v>
      </c>
      <c r="C177" s="34">
        <v>600033</v>
      </c>
      <c r="D177" s="130"/>
      <c r="E177" s="37" t="s">
        <v>85</v>
      </c>
      <c r="F177" s="108" t="s">
        <v>68</v>
      </c>
      <c r="G177" s="142">
        <f t="shared" ref="G177:M177" si="254">G87</f>
        <v>0</v>
      </c>
      <c r="H177" s="142">
        <f t="shared" si="254"/>
        <v>0</v>
      </c>
      <c r="I177" s="142">
        <f t="shared" si="254"/>
        <v>0</v>
      </c>
      <c r="J177" s="142">
        <f t="shared" si="254"/>
        <v>0</v>
      </c>
      <c r="K177" s="142">
        <f t="shared" si="254"/>
        <v>0</v>
      </c>
      <c r="L177" s="142">
        <f t="shared" si="254"/>
        <v>0</v>
      </c>
      <c r="M177" s="142">
        <f t="shared" si="254"/>
        <v>0</v>
      </c>
      <c r="N177" s="111" t="s">
        <v>129</v>
      </c>
      <c r="S177" s="120"/>
      <c r="AB177" s="146">
        <v>0</v>
      </c>
      <c r="AC177" s="146">
        <v>0</v>
      </c>
      <c r="AD177" s="146">
        <v>0</v>
      </c>
      <c r="AE177" s="146">
        <v>0</v>
      </c>
      <c r="AF177" s="146">
        <v>0</v>
      </c>
      <c r="AG177" s="146">
        <v>0</v>
      </c>
    </row>
    <row r="178" spans="1:33" s="17" customFormat="1" ht="15.75" x14ac:dyDescent="0.25">
      <c r="A178" s="34">
        <v>201670</v>
      </c>
      <c r="B178" s="38">
        <f t="shared" si="249"/>
        <v>230601033</v>
      </c>
      <c r="C178" s="34">
        <v>601033</v>
      </c>
      <c r="D178" s="130"/>
      <c r="E178" s="50" t="s">
        <v>130</v>
      </c>
      <c r="F178" s="42" t="s">
        <v>115</v>
      </c>
      <c r="G178" s="111" t="s">
        <v>129</v>
      </c>
      <c r="H178" s="110">
        <f>IFERROR(ROUND(IF(G177,H177/G177*100,0),1),0)</f>
        <v>0</v>
      </c>
      <c r="I178" s="110">
        <f t="shared" ref="I178:M178" si="255">IFERROR(ROUND(IF(H177,I177/H177*100,0),1),0)</f>
        <v>0</v>
      </c>
      <c r="J178" s="110">
        <f t="shared" si="255"/>
        <v>0</v>
      </c>
      <c r="K178" s="110">
        <f t="shared" si="255"/>
        <v>0</v>
      </c>
      <c r="L178" s="110">
        <f t="shared" si="255"/>
        <v>0</v>
      </c>
      <c r="M178" s="110">
        <f t="shared" si="255"/>
        <v>0</v>
      </c>
      <c r="N178" s="111" t="s">
        <v>129</v>
      </c>
      <c r="S178" s="120"/>
      <c r="AB178" s="146">
        <v>0</v>
      </c>
      <c r="AC178" s="146">
        <v>0</v>
      </c>
      <c r="AD178" s="146">
        <v>0</v>
      </c>
      <c r="AE178" s="146">
        <v>0</v>
      </c>
      <c r="AF178" s="146">
        <v>0</v>
      </c>
      <c r="AG178" s="146">
        <v>0</v>
      </c>
    </row>
    <row r="179" spans="1:33" s="17" customFormat="1" ht="31.5" x14ac:dyDescent="0.25">
      <c r="A179" s="34">
        <v>201680</v>
      </c>
      <c r="B179" s="38">
        <f t="shared" si="249"/>
        <v>230600040</v>
      </c>
      <c r="C179" s="34">
        <v>600040</v>
      </c>
      <c r="D179" s="133">
        <v>17144</v>
      </c>
      <c r="E179" s="89" t="s">
        <v>111</v>
      </c>
      <c r="F179" s="98" t="s">
        <v>68</v>
      </c>
      <c r="G179" s="109">
        <f>ROUND(SUM(G25,G57,G89),1)</f>
        <v>0</v>
      </c>
      <c r="H179" s="109">
        <f t="shared" ref="H179:I179" si="256">ROUND(SUM(H25,H57,H89),1)</f>
        <v>0</v>
      </c>
      <c r="I179" s="109">
        <f t="shared" si="256"/>
        <v>0</v>
      </c>
      <c r="J179" s="46">
        <f>ROUND(SUM(J25,J57,J89),1)</f>
        <v>0</v>
      </c>
      <c r="K179" s="46">
        <f>ROUND(SUM(K25,K57,K89),1)</f>
        <v>0</v>
      </c>
      <c r="L179" s="46">
        <f>ROUND(SUM(L25,L57,L89),1)</f>
        <v>0</v>
      </c>
      <c r="M179" s="46">
        <f>ROUND(SUM(M25,M57,M89),1)</f>
        <v>0</v>
      </c>
      <c r="N179" s="46">
        <f>IFERROR(ROUND(IF(G179,M179/G179*100,0),1),0)</f>
        <v>0</v>
      </c>
      <c r="P179" s="145">
        <v>0</v>
      </c>
      <c r="Q179" s="145">
        <v>0</v>
      </c>
      <c r="R179" s="145">
        <v>0</v>
      </c>
      <c r="S179" s="120"/>
      <c r="AB179" s="146">
        <v>0</v>
      </c>
      <c r="AC179" s="146">
        <v>0</v>
      </c>
      <c r="AD179" s="146">
        <v>0</v>
      </c>
      <c r="AE179" s="146">
        <v>0</v>
      </c>
      <c r="AF179" s="146">
        <v>0</v>
      </c>
      <c r="AG179" s="146">
        <v>0</v>
      </c>
    </row>
    <row r="180" spans="1:33" s="17" customFormat="1" ht="15.75" x14ac:dyDescent="0.25">
      <c r="A180" s="34">
        <v>201690</v>
      </c>
      <c r="B180" s="38">
        <f t="shared" si="249"/>
        <v>230601040</v>
      </c>
      <c r="C180" s="34">
        <v>601040</v>
      </c>
      <c r="D180" s="130"/>
      <c r="E180" s="50" t="s">
        <v>130</v>
      </c>
      <c r="F180" s="42" t="s">
        <v>115</v>
      </c>
      <c r="G180" s="147">
        <f t="shared" ref="G180" si="257">IF(AB180="","",AB180)</f>
        <v>0</v>
      </c>
      <c r="H180" s="110">
        <f>IFERROR(ROUND(IF(G179,H179/G179*100,0),1),0)</f>
        <v>0</v>
      </c>
      <c r="I180" s="110">
        <f t="shared" ref="I180" si="258">IFERROR(ROUND(IF(H179,I179/H179*100,0),1),0)</f>
        <v>0</v>
      </c>
      <c r="J180" s="110">
        <f t="shared" ref="J180" si="259">IFERROR(ROUND(IF(I179,J179/I179*100,0),1),0)</f>
        <v>0</v>
      </c>
      <c r="K180" s="110">
        <f t="shared" ref="K180" si="260">IFERROR(ROUND(IF(J179,K179/J179*100,0),1),0)</f>
        <v>0</v>
      </c>
      <c r="L180" s="110">
        <f t="shared" ref="L180" si="261">IFERROR(ROUND(IF(K179,L179/K179*100,0),1),0)</f>
        <v>0</v>
      </c>
      <c r="M180" s="110">
        <f t="shared" ref="M180" si="262">IFERROR(ROUND(IF(L179,M179/L179*100,0),1),0)</f>
        <v>0</v>
      </c>
      <c r="N180" s="111" t="s">
        <v>129</v>
      </c>
      <c r="S180" s="120"/>
      <c r="AB180" s="146">
        <v>0</v>
      </c>
      <c r="AC180" s="146">
        <v>0</v>
      </c>
      <c r="AD180" s="146">
        <v>0</v>
      </c>
      <c r="AE180" s="146">
        <v>0</v>
      </c>
      <c r="AF180" s="146">
        <v>0</v>
      </c>
      <c r="AG180" s="146">
        <v>0</v>
      </c>
    </row>
    <row r="181" spans="1:33" s="17" customFormat="1" ht="15.75" x14ac:dyDescent="0.25">
      <c r="A181" s="34">
        <v>201700</v>
      </c>
      <c r="B181" s="38"/>
      <c r="C181" s="34"/>
      <c r="D181" s="130"/>
      <c r="E181" s="37" t="s">
        <v>82</v>
      </c>
      <c r="F181" s="35"/>
      <c r="G181" s="54"/>
      <c r="H181" s="54"/>
      <c r="I181" s="54"/>
      <c r="J181" s="54"/>
      <c r="K181" s="54"/>
      <c r="L181" s="54"/>
      <c r="M181" s="54"/>
      <c r="N181" s="54"/>
      <c r="S181" s="120"/>
      <c r="AB181" s="146"/>
      <c r="AC181" s="146"/>
      <c r="AD181" s="146"/>
      <c r="AE181" s="146"/>
      <c r="AF181" s="146"/>
      <c r="AG181" s="146"/>
    </row>
    <row r="182" spans="1:33" s="17" customFormat="1" ht="31.5" x14ac:dyDescent="0.25">
      <c r="A182" s="34">
        <v>201710</v>
      </c>
      <c r="B182" s="38">
        <f t="shared" ref="B182:B189" si="263">VALUE(CONCATENATE($A$2,$C$4,C182))</f>
        <v>230600041</v>
      </c>
      <c r="C182" s="34">
        <v>600041</v>
      </c>
      <c r="D182" s="130"/>
      <c r="E182" s="37" t="s">
        <v>83</v>
      </c>
      <c r="F182" s="108" t="s">
        <v>68</v>
      </c>
      <c r="G182" s="54">
        <f t="shared" ref="G182:M182" si="264">G25</f>
        <v>0</v>
      </c>
      <c r="H182" s="54">
        <f t="shared" si="264"/>
        <v>0</v>
      </c>
      <c r="I182" s="54">
        <f t="shared" si="264"/>
        <v>0</v>
      </c>
      <c r="J182" s="54">
        <f t="shared" si="264"/>
        <v>0</v>
      </c>
      <c r="K182" s="54">
        <f t="shared" si="264"/>
        <v>0</v>
      </c>
      <c r="L182" s="54">
        <f t="shared" si="264"/>
        <v>0</v>
      </c>
      <c r="M182" s="54">
        <f t="shared" si="264"/>
        <v>0</v>
      </c>
      <c r="N182" s="111" t="s">
        <v>129</v>
      </c>
      <c r="S182" s="120"/>
      <c r="AB182" s="146">
        <v>0</v>
      </c>
      <c r="AC182" s="146">
        <v>0</v>
      </c>
      <c r="AD182" s="146">
        <v>0</v>
      </c>
      <c r="AE182" s="146">
        <v>0</v>
      </c>
      <c r="AF182" s="146">
        <v>0</v>
      </c>
      <c r="AG182" s="146">
        <v>0</v>
      </c>
    </row>
    <row r="183" spans="1:33" s="17" customFormat="1" ht="15.75" x14ac:dyDescent="0.25">
      <c r="A183" s="34">
        <v>201720</v>
      </c>
      <c r="B183" s="38">
        <f t="shared" si="263"/>
        <v>230601041</v>
      </c>
      <c r="C183" s="34">
        <v>601041</v>
      </c>
      <c r="D183" s="130"/>
      <c r="E183" s="50" t="s">
        <v>130</v>
      </c>
      <c r="F183" s="42" t="s">
        <v>115</v>
      </c>
      <c r="G183" s="111" t="s">
        <v>129</v>
      </c>
      <c r="H183" s="110">
        <f>IFERROR(ROUND(IF(G182,H182/G182*100,0),1),0)</f>
        <v>0</v>
      </c>
      <c r="I183" s="110">
        <f t="shared" ref="I183" si="265">IFERROR(ROUND(IF(H182,I182/H182*100,0),1),0)</f>
        <v>0</v>
      </c>
      <c r="J183" s="110">
        <f t="shared" ref="J183" si="266">IFERROR(ROUND(IF(I182,J182/I182*100,0),1),0)</f>
        <v>0</v>
      </c>
      <c r="K183" s="110">
        <f t="shared" ref="K183" si="267">IFERROR(ROUND(IF(J182,K182/J182*100,0),1),0)</f>
        <v>0</v>
      </c>
      <c r="L183" s="110">
        <f t="shared" ref="L183" si="268">IFERROR(ROUND(IF(K182,L182/K182*100,0),1),0)</f>
        <v>0</v>
      </c>
      <c r="M183" s="110">
        <f t="shared" ref="M183" si="269">IFERROR(ROUND(IF(L182,M182/L182*100,0),1),0)</f>
        <v>0</v>
      </c>
      <c r="N183" s="111" t="s">
        <v>129</v>
      </c>
      <c r="S183" s="120"/>
      <c r="AB183" s="146">
        <v>0</v>
      </c>
      <c r="AC183" s="146">
        <v>0</v>
      </c>
      <c r="AD183" s="146">
        <v>0</v>
      </c>
      <c r="AE183" s="146">
        <v>0</v>
      </c>
      <c r="AF183" s="146">
        <v>0</v>
      </c>
      <c r="AG183" s="146">
        <v>0</v>
      </c>
    </row>
    <row r="184" spans="1:33" s="17" customFormat="1" ht="31.5" x14ac:dyDescent="0.25">
      <c r="A184" s="34">
        <v>201730</v>
      </c>
      <c r="B184" s="38">
        <f t="shared" si="263"/>
        <v>230600042</v>
      </c>
      <c r="C184" s="34">
        <v>600042</v>
      </c>
      <c r="D184" s="130"/>
      <c r="E184" s="37" t="s">
        <v>84</v>
      </c>
      <c r="F184" s="108" t="s">
        <v>68</v>
      </c>
      <c r="G184" s="54">
        <f t="shared" ref="G184:M184" si="270">G57</f>
        <v>0</v>
      </c>
      <c r="H184" s="54">
        <f t="shared" si="270"/>
        <v>0</v>
      </c>
      <c r="I184" s="54">
        <f t="shared" si="270"/>
        <v>0</v>
      </c>
      <c r="J184" s="54">
        <f t="shared" si="270"/>
        <v>0</v>
      </c>
      <c r="K184" s="54">
        <f t="shared" si="270"/>
        <v>0</v>
      </c>
      <c r="L184" s="54">
        <f t="shared" si="270"/>
        <v>0</v>
      </c>
      <c r="M184" s="54">
        <f t="shared" si="270"/>
        <v>0</v>
      </c>
      <c r="N184" s="111" t="s">
        <v>129</v>
      </c>
      <c r="S184" s="120"/>
      <c r="AB184" s="146">
        <v>0</v>
      </c>
      <c r="AC184" s="146">
        <v>0</v>
      </c>
      <c r="AD184" s="146">
        <v>0</v>
      </c>
      <c r="AE184" s="146">
        <v>0</v>
      </c>
      <c r="AF184" s="146">
        <v>0</v>
      </c>
      <c r="AG184" s="146">
        <v>0</v>
      </c>
    </row>
    <row r="185" spans="1:33" s="17" customFormat="1" ht="15.75" x14ac:dyDescent="0.25">
      <c r="A185" s="34">
        <v>201740</v>
      </c>
      <c r="B185" s="38">
        <f t="shared" si="263"/>
        <v>230601042</v>
      </c>
      <c r="C185" s="34">
        <v>601042</v>
      </c>
      <c r="D185" s="130"/>
      <c r="E185" s="50" t="s">
        <v>130</v>
      </c>
      <c r="F185" s="42" t="s">
        <v>115</v>
      </c>
      <c r="G185" s="111" t="s">
        <v>129</v>
      </c>
      <c r="H185" s="110">
        <f>IFERROR(ROUND(IF(G184,H184/G184*100,0),1),0)</f>
        <v>0</v>
      </c>
      <c r="I185" s="110">
        <f t="shared" ref="I185" si="271">IFERROR(ROUND(IF(H184,I184/H184*100,0),1),0)</f>
        <v>0</v>
      </c>
      <c r="J185" s="110">
        <f t="shared" ref="J185" si="272">IFERROR(ROUND(IF(I184,J184/I184*100,0),1),0)</f>
        <v>0</v>
      </c>
      <c r="K185" s="110">
        <f t="shared" ref="K185" si="273">IFERROR(ROUND(IF(J184,K184/J184*100,0),1),0)</f>
        <v>0</v>
      </c>
      <c r="L185" s="110">
        <f t="shared" ref="L185" si="274">IFERROR(ROUND(IF(K184,L184/K184*100,0),1),0)</f>
        <v>0</v>
      </c>
      <c r="M185" s="110">
        <f t="shared" ref="M185" si="275">IFERROR(ROUND(IF(L184,M184/L184*100,0),1),0)</f>
        <v>0</v>
      </c>
      <c r="N185" s="111" t="s">
        <v>129</v>
      </c>
      <c r="S185" s="120"/>
      <c r="AB185" s="146">
        <v>0</v>
      </c>
      <c r="AC185" s="146">
        <v>0</v>
      </c>
      <c r="AD185" s="146">
        <v>0</v>
      </c>
      <c r="AE185" s="146">
        <v>0</v>
      </c>
      <c r="AF185" s="146">
        <v>0</v>
      </c>
      <c r="AG185" s="146">
        <v>0</v>
      </c>
    </row>
    <row r="186" spans="1:33" s="17" customFormat="1" ht="15.75" x14ac:dyDescent="0.25">
      <c r="A186" s="34">
        <v>201750</v>
      </c>
      <c r="B186" s="38">
        <f t="shared" si="263"/>
        <v>230600043</v>
      </c>
      <c r="C186" s="34">
        <v>600043</v>
      </c>
      <c r="D186" s="130"/>
      <c r="E186" s="37" t="s">
        <v>85</v>
      </c>
      <c r="F186" s="108" t="s">
        <v>68</v>
      </c>
      <c r="G186" s="54">
        <f t="shared" ref="G186:M186" si="276">G89</f>
        <v>0</v>
      </c>
      <c r="H186" s="54">
        <f t="shared" si="276"/>
        <v>0</v>
      </c>
      <c r="I186" s="54">
        <f t="shared" si="276"/>
        <v>0</v>
      </c>
      <c r="J186" s="54">
        <f t="shared" si="276"/>
        <v>0</v>
      </c>
      <c r="K186" s="54">
        <f t="shared" si="276"/>
        <v>0</v>
      </c>
      <c r="L186" s="54">
        <f t="shared" si="276"/>
        <v>0</v>
      </c>
      <c r="M186" s="54">
        <f t="shared" si="276"/>
        <v>0</v>
      </c>
      <c r="N186" s="111" t="s">
        <v>129</v>
      </c>
      <c r="S186" s="120"/>
      <c r="AB186" s="146">
        <v>0</v>
      </c>
      <c r="AC186" s="146">
        <v>0</v>
      </c>
      <c r="AD186" s="146">
        <v>0</v>
      </c>
      <c r="AE186" s="146">
        <v>0</v>
      </c>
      <c r="AF186" s="146">
        <v>0</v>
      </c>
      <c r="AG186" s="146">
        <v>0</v>
      </c>
    </row>
    <row r="187" spans="1:33" s="17" customFormat="1" ht="15.75" x14ac:dyDescent="0.25">
      <c r="A187" s="34">
        <v>201760</v>
      </c>
      <c r="B187" s="38">
        <f t="shared" si="263"/>
        <v>230601043</v>
      </c>
      <c r="C187" s="34">
        <v>601043</v>
      </c>
      <c r="D187" s="130"/>
      <c r="E187" s="50" t="s">
        <v>130</v>
      </c>
      <c r="F187" s="42" t="s">
        <v>115</v>
      </c>
      <c r="G187" s="111" t="s">
        <v>129</v>
      </c>
      <c r="H187" s="110">
        <f>IFERROR(ROUND(IF(G186,H186/G186*100,0),1),0)</f>
        <v>0</v>
      </c>
      <c r="I187" s="110">
        <f t="shared" ref="I187" si="277">IFERROR(ROUND(IF(H186,I186/H186*100,0),1),0)</f>
        <v>0</v>
      </c>
      <c r="J187" s="110">
        <f t="shared" ref="J187" si="278">IFERROR(ROUND(IF(I186,J186/I186*100,0),1),0)</f>
        <v>0</v>
      </c>
      <c r="K187" s="110">
        <f t="shared" ref="K187" si="279">IFERROR(ROUND(IF(J186,K186/J186*100,0),1),0)</f>
        <v>0</v>
      </c>
      <c r="L187" s="110">
        <f t="shared" ref="L187" si="280">IFERROR(ROUND(IF(K186,L186/K186*100,0),1),0)</f>
        <v>0</v>
      </c>
      <c r="M187" s="110">
        <f t="shared" ref="M187" si="281">IFERROR(ROUND(IF(L186,M186/L186*100,0),1),0)</f>
        <v>0</v>
      </c>
      <c r="N187" s="111" t="s">
        <v>129</v>
      </c>
      <c r="S187" s="120"/>
      <c r="AB187" s="146">
        <v>0</v>
      </c>
      <c r="AC187" s="146">
        <v>0</v>
      </c>
      <c r="AD187" s="146">
        <v>0</v>
      </c>
      <c r="AE187" s="146">
        <v>0</v>
      </c>
      <c r="AF187" s="146">
        <v>0</v>
      </c>
      <c r="AG187" s="146">
        <v>0</v>
      </c>
    </row>
    <row r="188" spans="1:33" s="17" customFormat="1" ht="15.75" x14ac:dyDescent="0.25">
      <c r="A188" s="34">
        <v>201770</v>
      </c>
      <c r="B188" s="38">
        <f t="shared" si="263"/>
        <v>230600050</v>
      </c>
      <c r="C188" s="34">
        <v>600050</v>
      </c>
      <c r="D188" s="130">
        <v>17130</v>
      </c>
      <c r="E188" s="92" t="s">
        <v>69</v>
      </c>
      <c r="F188" s="98" t="s">
        <v>68</v>
      </c>
      <c r="G188" s="109">
        <f t="shared" ref="G188:M188" si="282">ROUND(SUM(G27,G59,G91),1)</f>
        <v>74.8</v>
      </c>
      <c r="H188" s="109">
        <f t="shared" si="282"/>
        <v>75.3</v>
      </c>
      <c r="I188" s="109">
        <f t="shared" si="282"/>
        <v>75.8</v>
      </c>
      <c r="J188" s="46">
        <f t="shared" si="282"/>
        <v>76.7</v>
      </c>
      <c r="K188" s="46">
        <f t="shared" si="282"/>
        <v>77.7</v>
      </c>
      <c r="L188" s="46">
        <f t="shared" si="282"/>
        <v>78.7</v>
      </c>
      <c r="M188" s="46">
        <f t="shared" si="282"/>
        <v>79.900000000000006</v>
      </c>
      <c r="N188" s="46">
        <f>IFERROR(ROUND(IF(G188,M188/G188*100,0),1),0)</f>
        <v>106.8</v>
      </c>
      <c r="P188" s="145">
        <v>6284</v>
      </c>
      <c r="Q188" s="145">
        <v>4744</v>
      </c>
      <c r="R188" s="145">
        <v>4744</v>
      </c>
      <c r="S188" s="120"/>
      <c r="AB188" s="146">
        <v>6284</v>
      </c>
      <c r="AC188" s="146">
        <v>4744</v>
      </c>
      <c r="AD188" s="146">
        <v>4755</v>
      </c>
      <c r="AE188" s="146">
        <v>4765</v>
      </c>
      <c r="AF188" s="146">
        <v>4775</v>
      </c>
      <c r="AG188" s="146">
        <v>4785</v>
      </c>
    </row>
    <row r="189" spans="1:33" s="17" customFormat="1" ht="15.75" x14ac:dyDescent="0.25">
      <c r="A189" s="34">
        <v>201780</v>
      </c>
      <c r="B189" s="38">
        <f t="shared" si="263"/>
        <v>230601050</v>
      </c>
      <c r="C189" s="34">
        <v>601050</v>
      </c>
      <c r="D189" s="130"/>
      <c r="E189" s="50" t="s">
        <v>130</v>
      </c>
      <c r="F189" s="42" t="s">
        <v>115</v>
      </c>
      <c r="G189" s="147">
        <f t="shared" ref="G189" si="283">IF(AB189="","",AB189)</f>
        <v>113.1</v>
      </c>
      <c r="H189" s="110">
        <f>IFERROR(ROUND(IF(G188,H188/G188*100,0),1),0)</f>
        <v>100.7</v>
      </c>
      <c r="I189" s="110">
        <f t="shared" ref="I189" si="284">IFERROR(ROUND(IF(H188,I188/H188*100,0),1),0)</f>
        <v>100.7</v>
      </c>
      <c r="J189" s="110">
        <f t="shared" ref="J189" si="285">IFERROR(ROUND(IF(I188,J188/I188*100,0),1),0)</f>
        <v>101.2</v>
      </c>
      <c r="K189" s="110">
        <f t="shared" ref="K189" si="286">IFERROR(ROUND(IF(J188,K188/J188*100,0),1),0)</f>
        <v>101.3</v>
      </c>
      <c r="L189" s="110">
        <f t="shared" ref="L189" si="287">IFERROR(ROUND(IF(K188,L188/K188*100,0),1),0)</f>
        <v>101.3</v>
      </c>
      <c r="M189" s="110">
        <f t="shared" ref="M189" si="288">IFERROR(ROUND(IF(L188,M188/L188*100,0),1),0)</f>
        <v>101.5</v>
      </c>
      <c r="N189" s="111" t="s">
        <v>129</v>
      </c>
      <c r="S189" s="120"/>
      <c r="AB189" s="146">
        <v>113.1</v>
      </c>
      <c r="AC189" s="146">
        <v>75.5</v>
      </c>
      <c r="AD189" s="146">
        <v>100.2</v>
      </c>
      <c r="AE189" s="146">
        <v>100.2</v>
      </c>
      <c r="AF189" s="146">
        <v>100.2</v>
      </c>
      <c r="AG189" s="146">
        <v>100.2</v>
      </c>
    </row>
    <row r="190" spans="1:33" s="17" customFormat="1" ht="15.75" x14ac:dyDescent="0.25">
      <c r="A190" s="34">
        <v>201790</v>
      </c>
      <c r="B190" s="38"/>
      <c r="C190" s="34"/>
      <c r="D190" s="130"/>
      <c r="E190" s="37" t="s">
        <v>82</v>
      </c>
      <c r="F190" s="35"/>
      <c r="G190" s="54"/>
      <c r="H190" s="54"/>
      <c r="I190" s="54"/>
      <c r="J190" s="54"/>
      <c r="K190" s="54"/>
      <c r="L190" s="54"/>
      <c r="M190" s="54"/>
      <c r="N190" s="54"/>
      <c r="S190" s="120"/>
      <c r="AB190" s="146"/>
      <c r="AC190" s="146"/>
      <c r="AD190" s="146"/>
      <c r="AE190" s="146"/>
      <c r="AF190" s="146"/>
      <c r="AG190" s="146"/>
    </row>
    <row r="191" spans="1:33" s="17" customFormat="1" ht="31.5" x14ac:dyDescent="0.25">
      <c r="A191" s="34">
        <v>201800</v>
      </c>
      <c r="B191" s="38">
        <f t="shared" ref="B191:B198" si="289">VALUE(CONCATENATE($A$2,$C$4,C191))</f>
        <v>230600051</v>
      </c>
      <c r="C191" s="34">
        <v>600051</v>
      </c>
      <c r="D191" s="130"/>
      <c r="E191" s="37" t="s">
        <v>83</v>
      </c>
      <c r="F191" s="108" t="s">
        <v>68</v>
      </c>
      <c r="G191" s="54">
        <f t="shared" ref="G191:M191" si="290">G27</f>
        <v>0</v>
      </c>
      <c r="H191" s="54">
        <f t="shared" si="290"/>
        <v>0</v>
      </c>
      <c r="I191" s="54">
        <f t="shared" si="290"/>
        <v>0</v>
      </c>
      <c r="J191" s="54">
        <f t="shared" si="290"/>
        <v>0</v>
      </c>
      <c r="K191" s="54">
        <f t="shared" si="290"/>
        <v>0</v>
      </c>
      <c r="L191" s="54">
        <f t="shared" si="290"/>
        <v>0</v>
      </c>
      <c r="M191" s="54">
        <f t="shared" si="290"/>
        <v>0</v>
      </c>
      <c r="N191" s="111" t="s">
        <v>129</v>
      </c>
      <c r="S191" s="120"/>
      <c r="AB191" s="146">
        <v>0</v>
      </c>
      <c r="AC191" s="146">
        <v>0</v>
      </c>
      <c r="AD191" s="146">
        <v>0</v>
      </c>
      <c r="AE191" s="146">
        <v>0</v>
      </c>
      <c r="AF191" s="146">
        <v>0</v>
      </c>
      <c r="AG191" s="146">
        <v>0</v>
      </c>
    </row>
    <row r="192" spans="1:33" s="17" customFormat="1" ht="15.75" x14ac:dyDescent="0.25">
      <c r="A192" s="34">
        <v>201810</v>
      </c>
      <c r="B192" s="38">
        <f t="shared" si="289"/>
        <v>230601051</v>
      </c>
      <c r="C192" s="34">
        <v>601051</v>
      </c>
      <c r="D192" s="130"/>
      <c r="E192" s="50" t="s">
        <v>130</v>
      </c>
      <c r="F192" s="42" t="s">
        <v>115</v>
      </c>
      <c r="G192" s="111" t="s">
        <v>129</v>
      </c>
      <c r="H192" s="110">
        <f>IFERROR(ROUND(IF(G191,H191/G191*100,0),1),0)</f>
        <v>0</v>
      </c>
      <c r="I192" s="110">
        <f t="shared" ref="I192" si="291">IFERROR(ROUND(IF(H191,I191/H191*100,0),1),0)</f>
        <v>0</v>
      </c>
      <c r="J192" s="110">
        <f t="shared" ref="J192" si="292">IFERROR(ROUND(IF(I191,J191/I191*100,0),1),0)</f>
        <v>0</v>
      </c>
      <c r="K192" s="110">
        <f t="shared" ref="K192" si="293">IFERROR(ROUND(IF(J191,K191/J191*100,0),1),0)</f>
        <v>0</v>
      </c>
      <c r="L192" s="110">
        <f t="shared" ref="L192" si="294">IFERROR(ROUND(IF(K191,L191/K191*100,0),1),0)</f>
        <v>0</v>
      </c>
      <c r="M192" s="110">
        <f t="shared" ref="M192" si="295">IFERROR(ROUND(IF(L191,M191/L191*100,0),1),0)</f>
        <v>0</v>
      </c>
      <c r="N192" s="111" t="s">
        <v>129</v>
      </c>
      <c r="S192" s="120"/>
      <c r="AB192" s="146">
        <v>0</v>
      </c>
      <c r="AC192" s="146">
        <v>0</v>
      </c>
      <c r="AD192" s="146">
        <v>0</v>
      </c>
      <c r="AE192" s="146">
        <v>0</v>
      </c>
      <c r="AF192" s="146">
        <v>0</v>
      </c>
      <c r="AG192" s="146">
        <v>0</v>
      </c>
    </row>
    <row r="193" spans="1:33" s="17" customFormat="1" ht="31.5" x14ac:dyDescent="0.25">
      <c r="A193" s="34">
        <v>201820</v>
      </c>
      <c r="B193" s="38">
        <f t="shared" si="289"/>
        <v>230600052</v>
      </c>
      <c r="C193" s="34">
        <v>600052</v>
      </c>
      <c r="D193" s="130"/>
      <c r="E193" s="37" t="s">
        <v>84</v>
      </c>
      <c r="F193" s="108" t="s">
        <v>68</v>
      </c>
      <c r="G193" s="54">
        <f t="shared" ref="G193:M193" si="296">G59</f>
        <v>0</v>
      </c>
      <c r="H193" s="54">
        <f t="shared" si="296"/>
        <v>0</v>
      </c>
      <c r="I193" s="54">
        <f t="shared" si="296"/>
        <v>0</v>
      </c>
      <c r="J193" s="54">
        <f t="shared" si="296"/>
        <v>0</v>
      </c>
      <c r="K193" s="54">
        <f t="shared" si="296"/>
        <v>0</v>
      </c>
      <c r="L193" s="54">
        <f t="shared" si="296"/>
        <v>0</v>
      </c>
      <c r="M193" s="54">
        <f t="shared" si="296"/>
        <v>0</v>
      </c>
      <c r="N193" s="111" t="s">
        <v>129</v>
      </c>
      <c r="S193" s="120"/>
      <c r="AB193" s="146">
        <v>0</v>
      </c>
      <c r="AC193" s="146">
        <v>0</v>
      </c>
      <c r="AD193" s="146">
        <v>0</v>
      </c>
      <c r="AE193" s="146">
        <v>0</v>
      </c>
      <c r="AF193" s="146">
        <v>0</v>
      </c>
      <c r="AG193" s="146">
        <v>0</v>
      </c>
    </row>
    <row r="194" spans="1:33" s="17" customFormat="1" ht="15.75" x14ac:dyDescent="0.25">
      <c r="A194" s="34">
        <v>201830</v>
      </c>
      <c r="B194" s="38">
        <f t="shared" si="289"/>
        <v>230601052</v>
      </c>
      <c r="C194" s="34">
        <v>601052</v>
      </c>
      <c r="D194" s="130"/>
      <c r="E194" s="50" t="s">
        <v>130</v>
      </c>
      <c r="F194" s="42" t="s">
        <v>115</v>
      </c>
      <c r="G194" s="111" t="s">
        <v>129</v>
      </c>
      <c r="H194" s="110">
        <f>IFERROR(ROUND(IF(G193,H193/G193*100,0),1),0)</f>
        <v>0</v>
      </c>
      <c r="I194" s="110">
        <f t="shared" ref="I194" si="297">IFERROR(ROUND(IF(H193,I193/H193*100,0),1),0)</f>
        <v>0</v>
      </c>
      <c r="J194" s="110">
        <f t="shared" ref="J194" si="298">IFERROR(ROUND(IF(I193,J193/I193*100,0),1),0)</f>
        <v>0</v>
      </c>
      <c r="K194" s="110">
        <f t="shared" ref="K194" si="299">IFERROR(ROUND(IF(J193,K193/J193*100,0),1),0)</f>
        <v>0</v>
      </c>
      <c r="L194" s="110">
        <f t="shared" ref="L194" si="300">IFERROR(ROUND(IF(K193,L193/K193*100,0),1),0)</f>
        <v>0</v>
      </c>
      <c r="M194" s="110">
        <f t="shared" ref="M194" si="301">IFERROR(ROUND(IF(L193,M193/L193*100,0),1),0)</f>
        <v>0</v>
      </c>
      <c r="N194" s="111" t="s">
        <v>129</v>
      </c>
      <c r="S194" s="120"/>
      <c r="AB194" s="146">
        <v>0</v>
      </c>
      <c r="AC194" s="146">
        <v>0</v>
      </c>
      <c r="AD194" s="146">
        <v>0</v>
      </c>
      <c r="AE194" s="146">
        <v>0</v>
      </c>
      <c r="AF194" s="146">
        <v>0</v>
      </c>
      <c r="AG194" s="146">
        <v>0</v>
      </c>
    </row>
    <row r="195" spans="1:33" s="17" customFormat="1" ht="15.75" x14ac:dyDescent="0.25">
      <c r="A195" s="34">
        <v>201840</v>
      </c>
      <c r="B195" s="38">
        <f t="shared" si="289"/>
        <v>230600053</v>
      </c>
      <c r="C195" s="34">
        <v>600053</v>
      </c>
      <c r="D195" s="130"/>
      <c r="E195" s="37" t="s">
        <v>85</v>
      </c>
      <c r="F195" s="108" t="s">
        <v>68</v>
      </c>
      <c r="G195" s="54">
        <f t="shared" ref="G195:M195" si="302">G91</f>
        <v>74.8</v>
      </c>
      <c r="H195" s="54">
        <f t="shared" si="302"/>
        <v>75.3</v>
      </c>
      <c r="I195" s="54">
        <f t="shared" si="302"/>
        <v>75.8</v>
      </c>
      <c r="J195" s="54">
        <f t="shared" si="302"/>
        <v>76.7</v>
      </c>
      <c r="K195" s="54">
        <f t="shared" si="302"/>
        <v>77.7</v>
      </c>
      <c r="L195" s="54">
        <f t="shared" si="302"/>
        <v>78.7</v>
      </c>
      <c r="M195" s="54">
        <f t="shared" si="302"/>
        <v>79.900000000000006</v>
      </c>
      <c r="N195" s="111" t="s">
        <v>129</v>
      </c>
      <c r="S195" s="120"/>
      <c r="AB195" s="146">
        <v>6284</v>
      </c>
      <c r="AC195" s="146">
        <v>4744</v>
      </c>
      <c r="AD195" s="146">
        <v>4755</v>
      </c>
      <c r="AE195" s="146">
        <v>4765</v>
      </c>
      <c r="AF195" s="146">
        <v>4775</v>
      </c>
      <c r="AG195" s="146">
        <v>4785</v>
      </c>
    </row>
    <row r="196" spans="1:33" s="17" customFormat="1" ht="15.75" x14ac:dyDescent="0.25">
      <c r="A196" s="34">
        <v>201850</v>
      </c>
      <c r="B196" s="38">
        <f t="shared" si="289"/>
        <v>230601053</v>
      </c>
      <c r="C196" s="34">
        <v>601053</v>
      </c>
      <c r="D196" s="130"/>
      <c r="E196" s="50" t="s">
        <v>130</v>
      </c>
      <c r="F196" s="42" t="s">
        <v>115</v>
      </c>
      <c r="G196" s="111" t="s">
        <v>129</v>
      </c>
      <c r="H196" s="110">
        <f>IFERROR(ROUND(IF(G195,H195/G195*100,0),1),0)</f>
        <v>100.7</v>
      </c>
      <c r="I196" s="110">
        <f t="shared" ref="I196" si="303">IFERROR(ROUND(IF(H195,I195/H195*100,0),1),0)</f>
        <v>100.7</v>
      </c>
      <c r="J196" s="110">
        <f t="shared" ref="J196" si="304">IFERROR(ROUND(IF(I195,J195/I195*100,0),1),0)</f>
        <v>101.2</v>
      </c>
      <c r="K196" s="110">
        <f t="shared" ref="K196" si="305">IFERROR(ROUND(IF(J195,K195/J195*100,0),1),0)</f>
        <v>101.3</v>
      </c>
      <c r="L196" s="110">
        <f t="shared" ref="L196" si="306">IFERROR(ROUND(IF(K195,L195/K195*100,0),1),0)</f>
        <v>101.3</v>
      </c>
      <c r="M196" s="110">
        <f t="shared" ref="M196" si="307">IFERROR(ROUND(IF(L195,M195/L195*100,0),1),0)</f>
        <v>101.5</v>
      </c>
      <c r="N196" s="111" t="s">
        <v>129</v>
      </c>
      <c r="S196" s="120"/>
      <c r="AB196" s="146">
        <v>113.1</v>
      </c>
      <c r="AC196" s="146">
        <v>75.5</v>
      </c>
      <c r="AD196" s="146">
        <v>100.2</v>
      </c>
      <c r="AE196" s="146">
        <v>100.2</v>
      </c>
      <c r="AF196" s="146">
        <v>100.2</v>
      </c>
      <c r="AG196" s="146">
        <v>100.2</v>
      </c>
    </row>
    <row r="197" spans="1:33" s="17" customFormat="1" ht="15.75" x14ac:dyDescent="0.25">
      <c r="A197" s="34">
        <v>201860</v>
      </c>
      <c r="B197" s="38">
        <f t="shared" si="289"/>
        <v>230600060</v>
      </c>
      <c r="C197" s="34">
        <v>600060</v>
      </c>
      <c r="D197" s="130">
        <v>17135</v>
      </c>
      <c r="E197" s="92" t="s">
        <v>70</v>
      </c>
      <c r="F197" s="98" t="s">
        <v>68</v>
      </c>
      <c r="G197" s="109">
        <f>ROUND(SUM(G29,G61,G93),1)</f>
        <v>99</v>
      </c>
      <c r="H197" s="109">
        <f t="shared" ref="H197:I197" si="308">ROUND(SUM(H29,H61,H93),1)</f>
        <v>99.5</v>
      </c>
      <c r="I197" s="109">
        <f t="shared" si="308"/>
        <v>100</v>
      </c>
      <c r="J197" s="46">
        <f>ROUND(SUM(J29,J61,J93),1)</f>
        <v>100.8</v>
      </c>
      <c r="K197" s="46">
        <f>ROUND(SUM(K29,K61,K93),1)</f>
        <v>101.6</v>
      </c>
      <c r="L197" s="46">
        <f>ROUND(SUM(L29,L61,L93),1)</f>
        <v>102.9</v>
      </c>
      <c r="M197" s="46">
        <f>ROUND(SUM(M29,M61,M93),1)</f>
        <v>104.6</v>
      </c>
      <c r="N197" s="46">
        <f>IFERROR(ROUND(IF(G197,M197/G197*100,0),1),0)</f>
        <v>105.7</v>
      </c>
      <c r="P197" s="145">
        <v>8339</v>
      </c>
      <c r="Q197" s="145">
        <v>6445</v>
      </c>
      <c r="R197" s="145">
        <v>7128</v>
      </c>
      <c r="S197" s="120"/>
      <c r="AB197" s="146">
        <v>8339</v>
      </c>
      <c r="AC197" s="146">
        <v>6445</v>
      </c>
      <c r="AD197" s="146">
        <v>6466</v>
      </c>
      <c r="AE197" s="146">
        <v>6487</v>
      </c>
      <c r="AF197" s="146">
        <v>6527</v>
      </c>
      <c r="AG197" s="146">
        <v>6567</v>
      </c>
    </row>
    <row r="198" spans="1:33" s="17" customFormat="1" ht="15.75" x14ac:dyDescent="0.25">
      <c r="A198" s="34">
        <v>201870</v>
      </c>
      <c r="B198" s="38">
        <f t="shared" si="289"/>
        <v>230601060</v>
      </c>
      <c r="C198" s="34">
        <v>601060</v>
      </c>
      <c r="D198" s="130"/>
      <c r="E198" s="50" t="s">
        <v>130</v>
      </c>
      <c r="F198" s="42" t="s">
        <v>115</v>
      </c>
      <c r="G198" s="147">
        <f t="shared" ref="G198" si="309">IF(AB198="","",AB198)</f>
        <v>100.9</v>
      </c>
      <c r="H198" s="110">
        <f>IFERROR(ROUND(IF(G197,H197/G197*100,0),1),0)</f>
        <v>100.5</v>
      </c>
      <c r="I198" s="110">
        <f t="shared" ref="I198" si="310">IFERROR(ROUND(IF(H197,I197/H197*100,0),1),0)</f>
        <v>100.5</v>
      </c>
      <c r="J198" s="110">
        <f t="shared" ref="J198" si="311">IFERROR(ROUND(IF(I197,J197/I197*100,0),1),0)</f>
        <v>100.8</v>
      </c>
      <c r="K198" s="110">
        <f t="shared" ref="K198" si="312">IFERROR(ROUND(IF(J197,K197/J197*100,0),1),0)</f>
        <v>100.8</v>
      </c>
      <c r="L198" s="110">
        <f t="shared" ref="L198" si="313">IFERROR(ROUND(IF(K197,L197/K197*100,0),1),0)</f>
        <v>101.3</v>
      </c>
      <c r="M198" s="110">
        <f t="shared" ref="M198" si="314">IFERROR(ROUND(IF(L197,M197/L197*100,0),1),0)</f>
        <v>101.7</v>
      </c>
      <c r="N198" s="111" t="s">
        <v>129</v>
      </c>
      <c r="S198" s="120"/>
      <c r="AB198" s="146">
        <v>100.9</v>
      </c>
      <c r="AC198" s="146">
        <v>77.3</v>
      </c>
      <c r="AD198" s="146">
        <v>100.3</v>
      </c>
      <c r="AE198" s="146">
        <v>100.3</v>
      </c>
      <c r="AF198" s="146">
        <v>100.6</v>
      </c>
      <c r="AG198" s="146">
        <v>100.6</v>
      </c>
    </row>
    <row r="199" spans="1:33" s="17" customFormat="1" ht="15.75" x14ac:dyDescent="0.25">
      <c r="A199" s="34">
        <v>201880</v>
      </c>
      <c r="B199" s="38"/>
      <c r="C199" s="34"/>
      <c r="D199" s="130"/>
      <c r="E199" s="37" t="s">
        <v>82</v>
      </c>
      <c r="F199" s="35"/>
      <c r="G199" s="111"/>
      <c r="H199" s="54"/>
      <c r="I199" s="54"/>
      <c r="J199" s="54"/>
      <c r="K199" s="54"/>
      <c r="L199" s="54"/>
      <c r="M199" s="54"/>
      <c r="N199" s="54"/>
      <c r="S199" s="120"/>
      <c r="AB199" s="146"/>
      <c r="AC199" s="146"/>
      <c r="AD199" s="146"/>
      <c r="AE199" s="146"/>
      <c r="AF199" s="146"/>
      <c r="AG199" s="146"/>
    </row>
    <row r="200" spans="1:33" s="17" customFormat="1" ht="31.5" x14ac:dyDescent="0.25">
      <c r="A200" s="34">
        <v>201890</v>
      </c>
      <c r="B200" s="38">
        <f t="shared" ref="B200:B207" si="315">VALUE(CONCATENATE($A$2,$C$4,C200))</f>
        <v>230600061</v>
      </c>
      <c r="C200" s="34">
        <v>600061</v>
      </c>
      <c r="D200" s="130"/>
      <c r="E200" s="37" t="s">
        <v>83</v>
      </c>
      <c r="F200" s="108" t="s">
        <v>68</v>
      </c>
      <c r="G200" s="54">
        <f t="shared" ref="G200:M200" si="316">G29</f>
        <v>0</v>
      </c>
      <c r="H200" s="54">
        <f t="shared" si="316"/>
        <v>0</v>
      </c>
      <c r="I200" s="54">
        <f t="shared" si="316"/>
        <v>0</v>
      </c>
      <c r="J200" s="54">
        <f t="shared" si="316"/>
        <v>0</v>
      </c>
      <c r="K200" s="54">
        <f t="shared" si="316"/>
        <v>0</v>
      </c>
      <c r="L200" s="54">
        <f t="shared" si="316"/>
        <v>0</v>
      </c>
      <c r="M200" s="54">
        <f t="shared" si="316"/>
        <v>0</v>
      </c>
      <c r="N200" s="111" t="s">
        <v>129</v>
      </c>
      <c r="S200" s="120"/>
      <c r="AB200" s="146">
        <v>0</v>
      </c>
      <c r="AC200" s="146">
        <v>0</v>
      </c>
      <c r="AD200" s="146">
        <v>0</v>
      </c>
      <c r="AE200" s="146">
        <v>0</v>
      </c>
      <c r="AF200" s="146">
        <v>0</v>
      </c>
      <c r="AG200" s="146">
        <v>0</v>
      </c>
    </row>
    <row r="201" spans="1:33" s="17" customFormat="1" ht="15.75" x14ac:dyDescent="0.25">
      <c r="A201" s="34">
        <v>201900</v>
      </c>
      <c r="B201" s="38">
        <f t="shared" si="315"/>
        <v>230601061</v>
      </c>
      <c r="C201" s="34">
        <v>601061</v>
      </c>
      <c r="D201" s="130"/>
      <c r="E201" s="50" t="s">
        <v>130</v>
      </c>
      <c r="F201" s="42" t="s">
        <v>115</v>
      </c>
      <c r="G201" s="111" t="s">
        <v>129</v>
      </c>
      <c r="H201" s="110">
        <f>IFERROR(ROUND(IF(G200,H200/G200*100,0),1),0)</f>
        <v>0</v>
      </c>
      <c r="I201" s="110">
        <f t="shared" ref="I201" si="317">IFERROR(ROUND(IF(H200,I200/H200*100,0),1),0)</f>
        <v>0</v>
      </c>
      <c r="J201" s="110">
        <f t="shared" ref="J201" si="318">IFERROR(ROUND(IF(I200,J200/I200*100,0),1),0)</f>
        <v>0</v>
      </c>
      <c r="K201" s="110">
        <f t="shared" ref="K201" si="319">IFERROR(ROUND(IF(J200,K200/J200*100,0),1),0)</f>
        <v>0</v>
      </c>
      <c r="L201" s="110">
        <f t="shared" ref="L201" si="320">IFERROR(ROUND(IF(K200,L200/K200*100,0),1),0)</f>
        <v>0</v>
      </c>
      <c r="M201" s="110">
        <f t="shared" ref="M201" si="321">IFERROR(ROUND(IF(L200,M200/L200*100,0),1),0)</f>
        <v>0</v>
      </c>
      <c r="N201" s="111" t="s">
        <v>129</v>
      </c>
      <c r="S201" s="120"/>
      <c r="AB201" s="146">
        <v>0</v>
      </c>
      <c r="AC201" s="146">
        <v>0</v>
      </c>
      <c r="AD201" s="146">
        <v>0</v>
      </c>
      <c r="AE201" s="146">
        <v>0</v>
      </c>
      <c r="AF201" s="146">
        <v>0</v>
      </c>
      <c r="AG201" s="146">
        <v>0</v>
      </c>
    </row>
    <row r="202" spans="1:33" s="17" customFormat="1" ht="31.5" x14ac:dyDescent="0.25">
      <c r="A202" s="34">
        <v>201910</v>
      </c>
      <c r="B202" s="38">
        <f t="shared" si="315"/>
        <v>230600062</v>
      </c>
      <c r="C202" s="34">
        <v>600062</v>
      </c>
      <c r="D202" s="130"/>
      <c r="E202" s="37" t="s">
        <v>84</v>
      </c>
      <c r="F202" s="108" t="s">
        <v>68</v>
      </c>
      <c r="G202" s="54">
        <f t="shared" ref="G202:M202" si="322">G61</f>
        <v>0</v>
      </c>
      <c r="H202" s="54">
        <f t="shared" si="322"/>
        <v>0</v>
      </c>
      <c r="I202" s="54">
        <f t="shared" si="322"/>
        <v>0</v>
      </c>
      <c r="J202" s="54">
        <f t="shared" si="322"/>
        <v>0</v>
      </c>
      <c r="K202" s="54">
        <f t="shared" si="322"/>
        <v>0</v>
      </c>
      <c r="L202" s="54">
        <f t="shared" si="322"/>
        <v>0</v>
      </c>
      <c r="M202" s="54">
        <f t="shared" si="322"/>
        <v>0</v>
      </c>
      <c r="N202" s="111" t="s">
        <v>129</v>
      </c>
      <c r="S202" s="120"/>
      <c r="AB202" s="146">
        <v>1555</v>
      </c>
      <c r="AC202" s="146">
        <v>25</v>
      </c>
      <c r="AD202" s="146">
        <v>26</v>
      </c>
      <c r="AE202" s="146">
        <v>27</v>
      </c>
      <c r="AF202" s="146">
        <v>27</v>
      </c>
      <c r="AG202" s="146">
        <v>27</v>
      </c>
    </row>
    <row r="203" spans="1:33" s="17" customFormat="1" ht="15.75" x14ac:dyDescent="0.25">
      <c r="A203" s="34">
        <v>201920</v>
      </c>
      <c r="B203" s="38">
        <f t="shared" si="315"/>
        <v>230601062</v>
      </c>
      <c r="C203" s="34">
        <v>601062</v>
      </c>
      <c r="D203" s="130"/>
      <c r="E203" s="50" t="s">
        <v>130</v>
      </c>
      <c r="F203" s="42" t="s">
        <v>115</v>
      </c>
      <c r="G203" s="111" t="s">
        <v>129</v>
      </c>
      <c r="H203" s="110">
        <f>IFERROR(ROUND(IF(G202,H202/G202*100,0),1),0)</f>
        <v>0</v>
      </c>
      <c r="I203" s="110">
        <f t="shared" ref="I203" si="323">IFERROR(ROUND(IF(H202,I202/H202*100,0),1),0)</f>
        <v>0</v>
      </c>
      <c r="J203" s="110">
        <f t="shared" ref="J203" si="324">IFERROR(ROUND(IF(I202,J202/I202*100,0),1),0)</f>
        <v>0</v>
      </c>
      <c r="K203" s="110">
        <f t="shared" ref="K203" si="325">IFERROR(ROUND(IF(J202,K202/J202*100,0),1),0)</f>
        <v>0</v>
      </c>
      <c r="L203" s="110">
        <f t="shared" ref="L203" si="326">IFERROR(ROUND(IF(K202,L202/K202*100,0),1),0)</f>
        <v>0</v>
      </c>
      <c r="M203" s="110">
        <f t="shared" ref="M203" si="327">IFERROR(ROUND(IF(L202,M202/L202*100,0),1),0)</f>
        <v>0</v>
      </c>
      <c r="N203" s="111" t="s">
        <v>129</v>
      </c>
      <c r="S203" s="120"/>
      <c r="AB203" s="146">
        <v>159.19999999999999</v>
      </c>
      <c r="AC203" s="146">
        <v>1.6</v>
      </c>
      <c r="AD203" s="146">
        <v>104</v>
      </c>
      <c r="AE203" s="146">
        <v>103.8</v>
      </c>
      <c r="AF203" s="146">
        <v>100</v>
      </c>
      <c r="AG203" s="146">
        <v>100</v>
      </c>
    </row>
    <row r="204" spans="1:33" s="17" customFormat="1" ht="15.75" x14ac:dyDescent="0.25">
      <c r="A204" s="34">
        <v>201930</v>
      </c>
      <c r="B204" s="38">
        <f t="shared" si="315"/>
        <v>230600063</v>
      </c>
      <c r="C204" s="34">
        <v>600063</v>
      </c>
      <c r="D204" s="130"/>
      <c r="E204" s="37" t="s">
        <v>85</v>
      </c>
      <c r="F204" s="108" t="s">
        <v>68</v>
      </c>
      <c r="G204" s="54">
        <f t="shared" ref="G204:M204" si="328">G93</f>
        <v>99</v>
      </c>
      <c r="H204" s="54">
        <f t="shared" si="328"/>
        <v>99.5</v>
      </c>
      <c r="I204" s="54">
        <f t="shared" si="328"/>
        <v>100</v>
      </c>
      <c r="J204" s="54">
        <f t="shared" si="328"/>
        <v>100.8</v>
      </c>
      <c r="K204" s="54">
        <f t="shared" si="328"/>
        <v>101.6</v>
      </c>
      <c r="L204" s="54">
        <f t="shared" si="328"/>
        <v>102.9</v>
      </c>
      <c r="M204" s="54">
        <f t="shared" si="328"/>
        <v>104.6</v>
      </c>
      <c r="N204" s="111" t="s">
        <v>129</v>
      </c>
      <c r="S204" s="120"/>
      <c r="AB204" s="146">
        <v>6784</v>
      </c>
      <c r="AC204" s="146">
        <v>6420</v>
      </c>
      <c r="AD204" s="146">
        <v>6440</v>
      </c>
      <c r="AE204" s="146">
        <v>6460</v>
      </c>
      <c r="AF204" s="146">
        <v>6500</v>
      </c>
      <c r="AG204" s="146">
        <v>6540</v>
      </c>
    </row>
    <row r="205" spans="1:33" s="17" customFormat="1" ht="15.75" x14ac:dyDescent="0.25">
      <c r="A205" s="34">
        <v>201940</v>
      </c>
      <c r="B205" s="38">
        <f t="shared" si="315"/>
        <v>230601063</v>
      </c>
      <c r="C205" s="34">
        <v>601063</v>
      </c>
      <c r="D205" s="130"/>
      <c r="E205" s="50" t="s">
        <v>130</v>
      </c>
      <c r="F205" s="42" t="s">
        <v>115</v>
      </c>
      <c r="G205" s="111" t="s">
        <v>129</v>
      </c>
      <c r="H205" s="110">
        <f>IFERROR(ROUND(IF(G204,H204/G204*100,0),1),0)</f>
        <v>100.5</v>
      </c>
      <c r="I205" s="110">
        <f t="shared" ref="I205" si="329">IFERROR(ROUND(IF(H204,I204/H204*100,0),1),0)</f>
        <v>100.5</v>
      </c>
      <c r="J205" s="110">
        <f t="shared" ref="J205" si="330">IFERROR(ROUND(IF(I204,J204/I204*100,0),1),0)</f>
        <v>100.8</v>
      </c>
      <c r="K205" s="110">
        <f t="shared" ref="K205" si="331">IFERROR(ROUND(IF(J204,K204/J204*100,0),1),0)</f>
        <v>100.8</v>
      </c>
      <c r="L205" s="110">
        <f t="shared" ref="L205" si="332">IFERROR(ROUND(IF(K204,L204/K204*100,0),1),0)</f>
        <v>101.3</v>
      </c>
      <c r="M205" s="110">
        <f t="shared" ref="M205" si="333">IFERROR(ROUND(IF(L204,M204/L204*100,0),1),0)</f>
        <v>101.7</v>
      </c>
      <c r="N205" s="111" t="s">
        <v>129</v>
      </c>
      <c r="S205" s="120"/>
      <c r="AB205" s="146">
        <v>93.1</v>
      </c>
      <c r="AC205" s="146">
        <v>94.6</v>
      </c>
      <c r="AD205" s="146">
        <v>100.3</v>
      </c>
      <c r="AE205" s="146">
        <v>100.3</v>
      </c>
      <c r="AF205" s="146">
        <v>100.6</v>
      </c>
      <c r="AG205" s="146">
        <v>100.6</v>
      </c>
    </row>
    <row r="206" spans="1:33" s="17" customFormat="1" ht="15.75" x14ac:dyDescent="0.25">
      <c r="A206" s="34">
        <v>201950</v>
      </c>
      <c r="B206" s="38">
        <f t="shared" si="315"/>
        <v>230600070</v>
      </c>
      <c r="C206" s="34">
        <v>600070</v>
      </c>
      <c r="D206" s="130">
        <v>17137</v>
      </c>
      <c r="E206" s="92" t="s">
        <v>71</v>
      </c>
      <c r="F206" s="98" t="s">
        <v>68</v>
      </c>
      <c r="G206" s="109">
        <f t="shared" ref="G206:M206" si="334">ROUND(SUM(G31,G63,G95),1)</f>
        <v>30</v>
      </c>
      <c r="H206" s="109">
        <f t="shared" si="334"/>
        <v>30.2</v>
      </c>
      <c r="I206" s="109">
        <f t="shared" si="334"/>
        <v>30.5</v>
      </c>
      <c r="J206" s="46">
        <f t="shared" si="334"/>
        <v>30.9</v>
      </c>
      <c r="K206" s="46">
        <f t="shared" si="334"/>
        <v>31.3</v>
      </c>
      <c r="L206" s="46">
        <f t="shared" si="334"/>
        <v>31.9</v>
      </c>
      <c r="M206" s="46">
        <f t="shared" si="334"/>
        <v>32.4</v>
      </c>
      <c r="N206" s="46">
        <f>IFERROR(ROUND(IF(G206,M206/G206*100,0),1),0)</f>
        <v>108</v>
      </c>
      <c r="P206" s="145">
        <v>2172</v>
      </c>
      <c r="Q206" s="145">
        <v>2189</v>
      </c>
      <c r="R206" s="145">
        <v>1969.0000000000002</v>
      </c>
      <c r="S206" s="120"/>
      <c r="AB206" s="146">
        <v>2172</v>
      </c>
      <c r="AC206" s="146">
        <v>2189</v>
      </c>
      <c r="AD206" s="146">
        <v>2190</v>
      </c>
      <c r="AE206" s="146">
        <v>2192</v>
      </c>
      <c r="AF206" s="146">
        <v>2194</v>
      </c>
      <c r="AG206" s="146">
        <v>2196</v>
      </c>
    </row>
    <row r="207" spans="1:33" s="17" customFormat="1" ht="15.75" x14ac:dyDescent="0.25">
      <c r="A207" s="34">
        <v>201960</v>
      </c>
      <c r="B207" s="38">
        <f t="shared" si="315"/>
        <v>230601070</v>
      </c>
      <c r="C207" s="34">
        <v>601070</v>
      </c>
      <c r="D207" s="130"/>
      <c r="E207" s="50" t="s">
        <v>130</v>
      </c>
      <c r="F207" s="42" t="s">
        <v>115</v>
      </c>
      <c r="G207" s="147">
        <f t="shared" ref="G207" si="335">IF(AB207="","",AB207)</f>
        <v>99.6</v>
      </c>
      <c r="H207" s="110">
        <f>IFERROR(ROUND(IF(G206,H206/G206*100,0),1),0)</f>
        <v>100.7</v>
      </c>
      <c r="I207" s="110">
        <f t="shared" ref="I207" si="336">IFERROR(ROUND(IF(H206,I206/H206*100,0),1),0)</f>
        <v>101</v>
      </c>
      <c r="J207" s="110">
        <f t="shared" ref="J207" si="337">IFERROR(ROUND(IF(I206,J206/I206*100,0),1),0)</f>
        <v>101.3</v>
      </c>
      <c r="K207" s="110">
        <f t="shared" ref="K207" si="338">IFERROR(ROUND(IF(J206,K206/J206*100,0),1),0)</f>
        <v>101.3</v>
      </c>
      <c r="L207" s="110">
        <f t="shared" ref="L207" si="339">IFERROR(ROUND(IF(K206,L206/K206*100,0),1),0)</f>
        <v>101.9</v>
      </c>
      <c r="M207" s="110">
        <f t="shared" ref="M207" si="340">IFERROR(ROUND(IF(L206,M206/L206*100,0),1),0)</f>
        <v>101.6</v>
      </c>
      <c r="N207" s="111" t="s">
        <v>129</v>
      </c>
      <c r="S207" s="120"/>
      <c r="AB207" s="146">
        <v>99.6</v>
      </c>
      <c r="AC207" s="146">
        <v>100.8</v>
      </c>
      <c r="AD207" s="146">
        <v>100</v>
      </c>
      <c r="AE207" s="146">
        <v>100.1</v>
      </c>
      <c r="AF207" s="146">
        <v>100.1</v>
      </c>
      <c r="AG207" s="146">
        <v>100.1</v>
      </c>
    </row>
    <row r="208" spans="1:33" s="17" customFormat="1" ht="15.75" x14ac:dyDescent="0.25">
      <c r="A208" s="34">
        <v>201970</v>
      </c>
      <c r="B208" s="38"/>
      <c r="C208" s="34"/>
      <c r="D208" s="130"/>
      <c r="E208" s="37" t="s">
        <v>82</v>
      </c>
      <c r="F208" s="35"/>
      <c r="G208" s="54"/>
      <c r="H208" s="54"/>
      <c r="I208" s="54"/>
      <c r="J208" s="54"/>
      <c r="K208" s="54"/>
      <c r="L208" s="54"/>
      <c r="M208" s="54"/>
      <c r="N208" s="54"/>
      <c r="S208" s="120"/>
      <c r="AB208" s="146"/>
      <c r="AC208" s="146"/>
      <c r="AD208" s="146"/>
      <c r="AE208" s="146"/>
      <c r="AF208" s="146"/>
      <c r="AG208" s="146"/>
    </row>
    <row r="209" spans="1:33" s="17" customFormat="1" ht="31.5" x14ac:dyDescent="0.25">
      <c r="A209" s="34">
        <v>201980</v>
      </c>
      <c r="B209" s="38">
        <f t="shared" ref="B209:B216" si="341">VALUE(CONCATENATE($A$2,$C$4,C209))</f>
        <v>230600071</v>
      </c>
      <c r="C209" s="34">
        <v>600071</v>
      </c>
      <c r="D209" s="130"/>
      <c r="E209" s="37" t="s">
        <v>83</v>
      </c>
      <c r="F209" s="108" t="s">
        <v>68</v>
      </c>
      <c r="G209" s="54">
        <f t="shared" ref="G209:M209" si="342">G31</f>
        <v>0</v>
      </c>
      <c r="H209" s="54">
        <f t="shared" si="342"/>
        <v>0</v>
      </c>
      <c r="I209" s="54">
        <f t="shared" si="342"/>
        <v>0</v>
      </c>
      <c r="J209" s="54">
        <f t="shared" si="342"/>
        <v>0</v>
      </c>
      <c r="K209" s="54">
        <f t="shared" si="342"/>
        <v>0</v>
      </c>
      <c r="L209" s="54">
        <f t="shared" si="342"/>
        <v>0</v>
      </c>
      <c r="M209" s="54">
        <f t="shared" si="342"/>
        <v>0</v>
      </c>
      <c r="N209" s="111" t="s">
        <v>129</v>
      </c>
      <c r="S209" s="120"/>
      <c r="AB209" s="146">
        <v>0</v>
      </c>
      <c r="AC209" s="146">
        <v>0</v>
      </c>
      <c r="AD209" s="146">
        <v>0</v>
      </c>
      <c r="AE209" s="146">
        <v>0</v>
      </c>
      <c r="AF209" s="146">
        <v>0</v>
      </c>
      <c r="AG209" s="146">
        <v>0</v>
      </c>
    </row>
    <row r="210" spans="1:33" s="17" customFormat="1" ht="15.75" x14ac:dyDescent="0.25">
      <c r="A210" s="34">
        <v>201990</v>
      </c>
      <c r="B210" s="38">
        <f t="shared" si="341"/>
        <v>230601071</v>
      </c>
      <c r="C210" s="34">
        <v>601071</v>
      </c>
      <c r="D210" s="130"/>
      <c r="E210" s="50" t="s">
        <v>130</v>
      </c>
      <c r="F210" s="42" t="s">
        <v>115</v>
      </c>
      <c r="G210" s="111" t="s">
        <v>129</v>
      </c>
      <c r="H210" s="110">
        <f>IFERROR(ROUND(IF(G209,H209/G209*100,0),1),0)</f>
        <v>0</v>
      </c>
      <c r="I210" s="110">
        <f t="shared" ref="I210" si="343">IFERROR(ROUND(IF(H209,I209/H209*100,0),1),0)</f>
        <v>0</v>
      </c>
      <c r="J210" s="110">
        <f t="shared" ref="J210" si="344">IFERROR(ROUND(IF(I209,J209/I209*100,0),1),0)</f>
        <v>0</v>
      </c>
      <c r="K210" s="110">
        <f t="shared" ref="K210" si="345">IFERROR(ROUND(IF(J209,K209/J209*100,0),1),0)</f>
        <v>0</v>
      </c>
      <c r="L210" s="110">
        <f t="shared" ref="L210" si="346">IFERROR(ROUND(IF(K209,L209/K209*100,0),1),0)</f>
        <v>0</v>
      </c>
      <c r="M210" s="110">
        <f t="shared" ref="M210" si="347">IFERROR(ROUND(IF(L209,M209/L209*100,0),1),0)</f>
        <v>0</v>
      </c>
      <c r="N210" s="111" t="s">
        <v>129</v>
      </c>
      <c r="S210" s="120"/>
      <c r="AB210" s="146">
        <v>0</v>
      </c>
      <c r="AC210" s="146">
        <v>0</v>
      </c>
      <c r="AD210" s="146">
        <v>0</v>
      </c>
      <c r="AE210" s="146">
        <v>0</v>
      </c>
      <c r="AF210" s="146">
        <v>0</v>
      </c>
      <c r="AG210" s="146">
        <v>0</v>
      </c>
    </row>
    <row r="211" spans="1:33" s="17" customFormat="1" ht="31.5" x14ac:dyDescent="0.25">
      <c r="A211" s="34">
        <v>202000</v>
      </c>
      <c r="B211" s="38">
        <f t="shared" si="341"/>
        <v>230600072</v>
      </c>
      <c r="C211" s="34">
        <v>600072</v>
      </c>
      <c r="D211" s="130"/>
      <c r="E211" s="37" t="s">
        <v>84</v>
      </c>
      <c r="F211" s="108" t="s">
        <v>68</v>
      </c>
      <c r="G211" s="54">
        <f t="shared" ref="G211:M211" si="348">G63</f>
        <v>0</v>
      </c>
      <c r="H211" s="54">
        <f t="shared" si="348"/>
        <v>0</v>
      </c>
      <c r="I211" s="54">
        <f t="shared" si="348"/>
        <v>0</v>
      </c>
      <c r="J211" s="54">
        <f t="shared" si="348"/>
        <v>0</v>
      </c>
      <c r="K211" s="54">
        <f t="shared" si="348"/>
        <v>0</v>
      </c>
      <c r="L211" s="54">
        <f t="shared" si="348"/>
        <v>0</v>
      </c>
      <c r="M211" s="54">
        <f t="shared" si="348"/>
        <v>0</v>
      </c>
      <c r="N211" s="111" t="s">
        <v>129</v>
      </c>
      <c r="S211" s="120"/>
      <c r="AB211" s="146">
        <v>3</v>
      </c>
      <c r="AC211" s="146">
        <v>0</v>
      </c>
      <c r="AD211" s="146">
        <v>0</v>
      </c>
      <c r="AE211" s="146">
        <v>0</v>
      </c>
      <c r="AF211" s="146">
        <v>0</v>
      </c>
      <c r="AG211" s="146">
        <v>0</v>
      </c>
    </row>
    <row r="212" spans="1:33" s="17" customFormat="1" ht="15.75" x14ac:dyDescent="0.25">
      <c r="A212" s="34">
        <v>202010</v>
      </c>
      <c r="B212" s="38">
        <f t="shared" si="341"/>
        <v>230601072</v>
      </c>
      <c r="C212" s="34">
        <v>601072</v>
      </c>
      <c r="D212" s="130"/>
      <c r="E212" s="50" t="s">
        <v>130</v>
      </c>
      <c r="F212" s="42" t="s">
        <v>115</v>
      </c>
      <c r="G212" s="111" t="s">
        <v>129</v>
      </c>
      <c r="H212" s="110">
        <f>IFERROR(ROUND(IF(G211,H211/G211*100,0),1),0)</f>
        <v>0</v>
      </c>
      <c r="I212" s="110">
        <f t="shared" ref="I212" si="349">IFERROR(ROUND(IF(H211,I211/H211*100,0),1),0)</f>
        <v>0</v>
      </c>
      <c r="J212" s="110">
        <f t="shared" ref="J212" si="350">IFERROR(ROUND(IF(I211,J211/I211*100,0),1),0)</f>
        <v>0</v>
      </c>
      <c r="K212" s="110">
        <f t="shared" ref="K212" si="351">IFERROR(ROUND(IF(J211,K211/J211*100,0),1),0)</f>
        <v>0</v>
      </c>
      <c r="L212" s="110">
        <f t="shared" ref="L212" si="352">IFERROR(ROUND(IF(K211,L211/K211*100,0),1),0)</f>
        <v>0</v>
      </c>
      <c r="M212" s="110">
        <f t="shared" ref="M212" si="353">IFERROR(ROUND(IF(L211,M211/L211*100,0),1),0)</f>
        <v>0</v>
      </c>
      <c r="N212" s="111" t="s">
        <v>129</v>
      </c>
      <c r="S212" s="120"/>
      <c r="AB212" s="146">
        <v>100</v>
      </c>
      <c r="AC212" s="146">
        <v>0</v>
      </c>
      <c r="AD212" s="146">
        <v>0</v>
      </c>
      <c r="AE212" s="146">
        <v>0</v>
      </c>
      <c r="AF212" s="146">
        <v>0</v>
      </c>
      <c r="AG212" s="146">
        <v>0</v>
      </c>
    </row>
    <row r="213" spans="1:33" s="17" customFormat="1" ht="15.75" x14ac:dyDescent="0.25">
      <c r="A213" s="34">
        <v>202020</v>
      </c>
      <c r="B213" s="38">
        <f t="shared" si="341"/>
        <v>230600073</v>
      </c>
      <c r="C213" s="34">
        <v>600073</v>
      </c>
      <c r="D213" s="130"/>
      <c r="E213" s="37" t="s">
        <v>85</v>
      </c>
      <c r="F213" s="108" t="s">
        <v>68</v>
      </c>
      <c r="G213" s="54">
        <f t="shared" ref="G213:M213" si="354">G95</f>
        <v>30</v>
      </c>
      <c r="H213" s="54">
        <f t="shared" si="354"/>
        <v>30.2</v>
      </c>
      <c r="I213" s="54">
        <f t="shared" si="354"/>
        <v>30.5</v>
      </c>
      <c r="J213" s="54">
        <f t="shared" si="354"/>
        <v>30.9</v>
      </c>
      <c r="K213" s="54">
        <f t="shared" si="354"/>
        <v>31.3</v>
      </c>
      <c r="L213" s="54">
        <f t="shared" si="354"/>
        <v>31.9</v>
      </c>
      <c r="M213" s="54">
        <f t="shared" si="354"/>
        <v>32.4</v>
      </c>
      <c r="N213" s="111" t="s">
        <v>129</v>
      </c>
      <c r="S213" s="120"/>
      <c r="AB213" s="146">
        <v>2169</v>
      </c>
      <c r="AC213" s="146">
        <v>2189</v>
      </c>
      <c r="AD213" s="146">
        <v>2190</v>
      </c>
      <c r="AE213" s="146">
        <v>2192</v>
      </c>
      <c r="AF213" s="146">
        <v>2194</v>
      </c>
      <c r="AG213" s="146">
        <v>2196</v>
      </c>
    </row>
    <row r="214" spans="1:33" s="17" customFormat="1" ht="15.75" x14ac:dyDescent="0.25">
      <c r="A214" s="34">
        <v>202030</v>
      </c>
      <c r="B214" s="38">
        <f t="shared" si="341"/>
        <v>230601073</v>
      </c>
      <c r="C214" s="34">
        <v>601073</v>
      </c>
      <c r="D214" s="130"/>
      <c r="E214" s="50" t="s">
        <v>130</v>
      </c>
      <c r="F214" s="42" t="s">
        <v>115</v>
      </c>
      <c r="G214" s="111" t="s">
        <v>129</v>
      </c>
      <c r="H214" s="110">
        <f>IFERROR(ROUND(IF(G213,H213/G213*100,0),1),0)</f>
        <v>100.7</v>
      </c>
      <c r="I214" s="110">
        <f t="shared" ref="I214" si="355">IFERROR(ROUND(IF(H213,I213/H213*100,0),1),0)</f>
        <v>101</v>
      </c>
      <c r="J214" s="110">
        <f t="shared" ref="J214" si="356">IFERROR(ROUND(IF(I213,J213/I213*100,0),1),0)</f>
        <v>101.3</v>
      </c>
      <c r="K214" s="110">
        <f t="shared" ref="K214" si="357">IFERROR(ROUND(IF(J213,K213/J213*100,0),1),0)</f>
        <v>101.3</v>
      </c>
      <c r="L214" s="110">
        <f t="shared" ref="L214" si="358">IFERROR(ROUND(IF(K213,L213/K213*100,0),1),0)</f>
        <v>101.9</v>
      </c>
      <c r="M214" s="110">
        <f t="shared" ref="M214" si="359">IFERROR(ROUND(IF(L213,M213/L213*100,0),1),0)</f>
        <v>101.6</v>
      </c>
      <c r="N214" s="111" t="s">
        <v>129</v>
      </c>
      <c r="S214" s="120"/>
      <c r="AB214" s="146">
        <v>99.6</v>
      </c>
      <c r="AC214" s="146">
        <v>100.9</v>
      </c>
      <c r="AD214" s="146">
        <v>100</v>
      </c>
      <c r="AE214" s="146">
        <v>100.1</v>
      </c>
      <c r="AF214" s="146">
        <v>100.1</v>
      </c>
      <c r="AG214" s="146">
        <v>100.1</v>
      </c>
    </row>
    <row r="215" spans="1:33" s="17" customFormat="1" ht="15.75" x14ac:dyDescent="0.25">
      <c r="A215" s="34">
        <v>202040</v>
      </c>
      <c r="B215" s="38">
        <f t="shared" si="341"/>
        <v>230600080</v>
      </c>
      <c r="C215" s="34">
        <v>600080</v>
      </c>
      <c r="D215" s="130">
        <v>17126</v>
      </c>
      <c r="E215" s="92" t="s">
        <v>72</v>
      </c>
      <c r="F215" s="98" t="s">
        <v>68</v>
      </c>
      <c r="G215" s="109">
        <f t="shared" ref="G215:M215" si="360">ROUND(SUM(G33,G65,G97),1)</f>
        <v>5.4</v>
      </c>
      <c r="H215" s="109">
        <f t="shared" si="360"/>
        <v>5.7</v>
      </c>
      <c r="I215" s="109">
        <f t="shared" si="360"/>
        <v>6.1</v>
      </c>
      <c r="J215" s="46">
        <f t="shared" si="360"/>
        <v>6.6</v>
      </c>
      <c r="K215" s="46">
        <f t="shared" si="360"/>
        <v>7.2</v>
      </c>
      <c r="L215" s="46">
        <f t="shared" si="360"/>
        <v>7.9</v>
      </c>
      <c r="M215" s="46">
        <f t="shared" si="360"/>
        <v>8.5</v>
      </c>
      <c r="N215" s="46">
        <f>IFERROR(ROUND(IF(G215,M215/G215*100,0),1),0)</f>
        <v>157.4</v>
      </c>
      <c r="P215" s="145">
        <v>305</v>
      </c>
      <c r="Q215" s="145">
        <v>305</v>
      </c>
      <c r="R215" s="145">
        <v>215</v>
      </c>
      <c r="S215" s="120"/>
      <c r="AB215" s="146">
        <v>305</v>
      </c>
      <c r="AC215" s="146">
        <v>305</v>
      </c>
      <c r="AD215" s="146">
        <v>306</v>
      </c>
      <c r="AE215" s="146">
        <v>307</v>
      </c>
      <c r="AF215" s="146">
        <v>308</v>
      </c>
      <c r="AG215" s="146">
        <v>309</v>
      </c>
    </row>
    <row r="216" spans="1:33" s="17" customFormat="1" ht="15.75" x14ac:dyDescent="0.25">
      <c r="A216" s="34">
        <v>202050</v>
      </c>
      <c r="B216" s="38">
        <f t="shared" si="341"/>
        <v>230601080</v>
      </c>
      <c r="C216" s="34">
        <v>601080</v>
      </c>
      <c r="D216" s="130"/>
      <c r="E216" s="50" t="s">
        <v>130</v>
      </c>
      <c r="F216" s="42" t="s">
        <v>115</v>
      </c>
      <c r="G216" s="147">
        <f t="shared" ref="G216" si="361">IF(AB216="","",AB216)</f>
        <v>100.3</v>
      </c>
      <c r="H216" s="110">
        <f>IFERROR(ROUND(IF(G215,H215/G215*100,0),1),0)</f>
        <v>105.6</v>
      </c>
      <c r="I216" s="110">
        <f t="shared" ref="I216" si="362">IFERROR(ROUND(IF(H215,I215/H215*100,0),1),0)</f>
        <v>107</v>
      </c>
      <c r="J216" s="110">
        <f t="shared" ref="J216" si="363">IFERROR(ROUND(IF(I215,J215/I215*100,0),1),0)</f>
        <v>108.2</v>
      </c>
      <c r="K216" s="110">
        <f t="shared" ref="K216" si="364">IFERROR(ROUND(IF(J215,K215/J215*100,0),1),0)</f>
        <v>109.1</v>
      </c>
      <c r="L216" s="110">
        <f t="shared" ref="L216" si="365">IFERROR(ROUND(IF(K215,L215/K215*100,0),1),0)</f>
        <v>109.7</v>
      </c>
      <c r="M216" s="110">
        <f t="shared" ref="M216" si="366">IFERROR(ROUND(IF(L215,M215/L215*100,0),1),0)</f>
        <v>107.6</v>
      </c>
      <c r="N216" s="111" t="s">
        <v>129</v>
      </c>
      <c r="S216" s="120"/>
      <c r="AB216" s="146">
        <v>100.3</v>
      </c>
      <c r="AC216" s="146">
        <v>100</v>
      </c>
      <c r="AD216" s="146">
        <v>100.3</v>
      </c>
      <c r="AE216" s="146">
        <v>100.3</v>
      </c>
      <c r="AF216" s="146">
        <v>100.3</v>
      </c>
      <c r="AG216" s="146">
        <v>100.3</v>
      </c>
    </row>
    <row r="217" spans="1:33" s="17" customFormat="1" ht="15.75" x14ac:dyDescent="0.25">
      <c r="A217" s="34">
        <v>202060</v>
      </c>
      <c r="B217" s="38"/>
      <c r="C217" s="34"/>
      <c r="D217" s="130"/>
      <c r="E217" s="37" t="s">
        <v>82</v>
      </c>
      <c r="F217" s="35"/>
      <c r="G217" s="54"/>
      <c r="H217" s="54"/>
      <c r="I217" s="54"/>
      <c r="J217" s="54"/>
      <c r="K217" s="54"/>
      <c r="L217" s="54"/>
      <c r="M217" s="54"/>
      <c r="N217" s="54"/>
      <c r="S217" s="120"/>
      <c r="AB217" s="146"/>
      <c r="AC217" s="146"/>
      <c r="AD217" s="146"/>
      <c r="AE217" s="146"/>
      <c r="AF217" s="146"/>
      <c r="AG217" s="146"/>
    </row>
    <row r="218" spans="1:33" s="17" customFormat="1" ht="31.5" x14ac:dyDescent="0.25">
      <c r="A218" s="34">
        <v>202070</v>
      </c>
      <c r="B218" s="38">
        <f t="shared" ref="B218:B223" si="367">VALUE(CONCATENATE($A$2,$C$4,C218))</f>
        <v>230600081</v>
      </c>
      <c r="C218" s="34">
        <v>600081</v>
      </c>
      <c r="D218" s="130"/>
      <c r="E218" s="37" t="s">
        <v>83</v>
      </c>
      <c r="F218" s="108" t="s">
        <v>68</v>
      </c>
      <c r="G218" s="54">
        <f t="shared" ref="G218:M218" si="368">G33</f>
        <v>0</v>
      </c>
      <c r="H218" s="54">
        <f t="shared" si="368"/>
        <v>0</v>
      </c>
      <c r="I218" s="54">
        <f t="shared" si="368"/>
        <v>0</v>
      </c>
      <c r="J218" s="54">
        <f t="shared" si="368"/>
        <v>0</v>
      </c>
      <c r="K218" s="54">
        <f t="shared" si="368"/>
        <v>0</v>
      </c>
      <c r="L218" s="54">
        <f t="shared" si="368"/>
        <v>0</v>
      </c>
      <c r="M218" s="54">
        <f t="shared" si="368"/>
        <v>0</v>
      </c>
      <c r="N218" s="111" t="s">
        <v>129</v>
      </c>
      <c r="S218" s="120"/>
      <c r="AB218" s="146">
        <v>0</v>
      </c>
      <c r="AC218" s="146">
        <v>0</v>
      </c>
      <c r="AD218" s="146">
        <v>0</v>
      </c>
      <c r="AE218" s="146">
        <v>0</v>
      </c>
      <c r="AF218" s="146">
        <v>0</v>
      </c>
      <c r="AG218" s="146">
        <v>0</v>
      </c>
    </row>
    <row r="219" spans="1:33" s="17" customFormat="1" ht="15.75" x14ac:dyDescent="0.25">
      <c r="A219" s="34">
        <v>202080</v>
      </c>
      <c r="B219" s="38">
        <f t="shared" si="367"/>
        <v>230601081</v>
      </c>
      <c r="C219" s="34">
        <v>601081</v>
      </c>
      <c r="D219" s="130"/>
      <c r="E219" s="50" t="s">
        <v>130</v>
      </c>
      <c r="F219" s="42" t="s">
        <v>115</v>
      </c>
      <c r="G219" s="111" t="s">
        <v>129</v>
      </c>
      <c r="H219" s="110">
        <f>IFERROR(ROUND(IF(G218,H218/G218*100,0),1),0)</f>
        <v>0</v>
      </c>
      <c r="I219" s="110">
        <f t="shared" ref="I219" si="369">IFERROR(ROUND(IF(H218,I218/H218*100,0),1),0)</f>
        <v>0</v>
      </c>
      <c r="J219" s="110">
        <f t="shared" ref="J219" si="370">IFERROR(ROUND(IF(I218,J218/I218*100,0),1),0)</f>
        <v>0</v>
      </c>
      <c r="K219" s="110">
        <f t="shared" ref="K219" si="371">IFERROR(ROUND(IF(J218,K218/J218*100,0),1),0)</f>
        <v>0</v>
      </c>
      <c r="L219" s="110">
        <f t="shared" ref="L219" si="372">IFERROR(ROUND(IF(K218,L218/K218*100,0),1),0)</f>
        <v>0</v>
      </c>
      <c r="M219" s="110">
        <f t="shared" ref="M219" si="373">IFERROR(ROUND(IF(L218,M218/L218*100,0),1),0)</f>
        <v>0</v>
      </c>
      <c r="N219" s="111" t="s">
        <v>129</v>
      </c>
      <c r="S219" s="120"/>
      <c r="AB219" s="146">
        <v>0</v>
      </c>
      <c r="AC219" s="146">
        <v>0</v>
      </c>
      <c r="AD219" s="146">
        <v>0</v>
      </c>
      <c r="AE219" s="146">
        <v>0</v>
      </c>
      <c r="AF219" s="146">
        <v>0</v>
      </c>
      <c r="AG219" s="146">
        <v>0</v>
      </c>
    </row>
    <row r="220" spans="1:33" s="17" customFormat="1" ht="31.5" x14ac:dyDescent="0.25">
      <c r="A220" s="34">
        <v>202090</v>
      </c>
      <c r="B220" s="38">
        <f t="shared" si="367"/>
        <v>230600082</v>
      </c>
      <c r="C220" s="34">
        <v>600082</v>
      </c>
      <c r="D220" s="130"/>
      <c r="E220" s="37" t="s">
        <v>84</v>
      </c>
      <c r="F220" s="108" t="s">
        <v>68</v>
      </c>
      <c r="G220" s="54">
        <f t="shared" ref="G220:M220" si="374">G65</f>
        <v>0</v>
      </c>
      <c r="H220" s="54">
        <f t="shared" si="374"/>
        <v>0</v>
      </c>
      <c r="I220" s="54">
        <f t="shared" si="374"/>
        <v>0</v>
      </c>
      <c r="J220" s="54">
        <f t="shared" si="374"/>
        <v>0</v>
      </c>
      <c r="K220" s="54">
        <f t="shared" si="374"/>
        <v>0</v>
      </c>
      <c r="L220" s="54">
        <f t="shared" si="374"/>
        <v>0</v>
      </c>
      <c r="M220" s="54">
        <f t="shared" si="374"/>
        <v>0</v>
      </c>
      <c r="N220" s="111" t="s">
        <v>129</v>
      </c>
      <c r="S220" s="120"/>
      <c r="AB220" s="146">
        <v>0</v>
      </c>
      <c r="AC220" s="146">
        <v>0</v>
      </c>
      <c r="AD220" s="146">
        <v>0</v>
      </c>
      <c r="AE220" s="146">
        <v>0</v>
      </c>
      <c r="AF220" s="146">
        <v>0</v>
      </c>
      <c r="AG220" s="146">
        <v>0</v>
      </c>
    </row>
    <row r="221" spans="1:33" s="17" customFormat="1" ht="15.75" x14ac:dyDescent="0.25">
      <c r="A221" s="34">
        <v>202100</v>
      </c>
      <c r="B221" s="38">
        <f t="shared" si="367"/>
        <v>230601082</v>
      </c>
      <c r="C221" s="34">
        <v>601082</v>
      </c>
      <c r="D221" s="130"/>
      <c r="E221" s="50" t="s">
        <v>130</v>
      </c>
      <c r="F221" s="42" t="s">
        <v>115</v>
      </c>
      <c r="G221" s="111" t="s">
        <v>129</v>
      </c>
      <c r="H221" s="110">
        <f>IFERROR(ROUND(IF(G220,H220/G220*100,0),1),0)</f>
        <v>0</v>
      </c>
      <c r="I221" s="110">
        <f t="shared" ref="I221" si="375">IFERROR(ROUND(IF(H220,I220/H220*100,0),1),0)</f>
        <v>0</v>
      </c>
      <c r="J221" s="110">
        <f t="shared" ref="J221" si="376">IFERROR(ROUND(IF(I220,J220/I220*100,0),1),0)</f>
        <v>0</v>
      </c>
      <c r="K221" s="110">
        <f t="shared" ref="K221" si="377">IFERROR(ROUND(IF(J220,K220/J220*100,0),1),0)</f>
        <v>0</v>
      </c>
      <c r="L221" s="110">
        <f t="shared" ref="L221" si="378">IFERROR(ROUND(IF(K220,L220/K220*100,0),1),0)</f>
        <v>0</v>
      </c>
      <c r="M221" s="110">
        <f t="shared" ref="M221" si="379">IFERROR(ROUND(IF(L220,M220/L220*100,0),1),0)</f>
        <v>0</v>
      </c>
      <c r="N221" s="111" t="s">
        <v>129</v>
      </c>
      <c r="S221" s="120"/>
      <c r="AB221" s="146">
        <v>0</v>
      </c>
      <c r="AC221" s="146">
        <v>0</v>
      </c>
      <c r="AD221" s="146">
        <v>0</v>
      </c>
      <c r="AE221" s="146">
        <v>0</v>
      </c>
      <c r="AF221" s="146">
        <v>0</v>
      </c>
      <c r="AG221" s="146">
        <v>0</v>
      </c>
    </row>
    <row r="222" spans="1:33" s="17" customFormat="1" ht="15.75" x14ac:dyDescent="0.25">
      <c r="A222" s="34">
        <v>202110</v>
      </c>
      <c r="B222" s="38">
        <f t="shared" si="367"/>
        <v>230600083</v>
      </c>
      <c r="C222" s="34">
        <v>600083</v>
      </c>
      <c r="D222" s="130"/>
      <c r="E222" s="37" t="s">
        <v>85</v>
      </c>
      <c r="F222" s="108" t="s">
        <v>68</v>
      </c>
      <c r="G222" s="54">
        <f t="shared" ref="G222:M222" si="380">G97</f>
        <v>5.4</v>
      </c>
      <c r="H222" s="54">
        <f t="shared" si="380"/>
        <v>5.7</v>
      </c>
      <c r="I222" s="54">
        <f t="shared" si="380"/>
        <v>6.1</v>
      </c>
      <c r="J222" s="54">
        <f t="shared" si="380"/>
        <v>6.6</v>
      </c>
      <c r="K222" s="54">
        <f t="shared" si="380"/>
        <v>7.2</v>
      </c>
      <c r="L222" s="54">
        <f t="shared" si="380"/>
        <v>7.9</v>
      </c>
      <c r="M222" s="54">
        <f t="shared" si="380"/>
        <v>8.5</v>
      </c>
      <c r="N222" s="111" t="s">
        <v>129</v>
      </c>
      <c r="S222" s="120"/>
      <c r="AB222" s="146">
        <v>305</v>
      </c>
      <c r="AC222" s="146">
        <v>305</v>
      </c>
      <c r="AD222" s="146">
        <v>306</v>
      </c>
      <c r="AE222" s="146">
        <v>307</v>
      </c>
      <c r="AF222" s="146">
        <v>308</v>
      </c>
      <c r="AG222" s="146">
        <v>309</v>
      </c>
    </row>
    <row r="223" spans="1:33" s="17" customFormat="1" ht="15.75" x14ac:dyDescent="0.25">
      <c r="A223" s="34">
        <v>202120</v>
      </c>
      <c r="B223" s="38">
        <f t="shared" si="367"/>
        <v>230601083</v>
      </c>
      <c r="C223" s="34">
        <v>601083</v>
      </c>
      <c r="D223" s="130"/>
      <c r="E223" s="50" t="s">
        <v>130</v>
      </c>
      <c r="F223" s="42" t="s">
        <v>115</v>
      </c>
      <c r="G223" s="111" t="s">
        <v>129</v>
      </c>
      <c r="H223" s="110">
        <f>IFERROR(ROUND(IF(G222,H222/G222*100,0),1),0)</f>
        <v>105.6</v>
      </c>
      <c r="I223" s="110">
        <f t="shared" ref="I223" si="381">IFERROR(ROUND(IF(H222,I222/H222*100,0),1),0)</f>
        <v>107</v>
      </c>
      <c r="J223" s="110">
        <f t="shared" ref="J223" si="382">IFERROR(ROUND(IF(I222,J222/I222*100,0),1),0)</f>
        <v>108.2</v>
      </c>
      <c r="K223" s="110">
        <f t="shared" ref="K223" si="383">IFERROR(ROUND(IF(J222,K222/J222*100,0),1),0)</f>
        <v>109.1</v>
      </c>
      <c r="L223" s="110">
        <f t="shared" ref="L223" si="384">IFERROR(ROUND(IF(K222,L222/K222*100,0),1),0)</f>
        <v>109.7</v>
      </c>
      <c r="M223" s="110">
        <f t="shared" ref="M223" si="385">IFERROR(ROUND(IF(L222,M222/L222*100,0),1),0)</f>
        <v>107.6</v>
      </c>
      <c r="N223" s="111" t="s">
        <v>129</v>
      </c>
      <c r="S223" s="120"/>
      <c r="AB223" s="146">
        <v>100.3</v>
      </c>
      <c r="AC223" s="146">
        <v>100</v>
      </c>
      <c r="AD223" s="146">
        <v>100.3</v>
      </c>
      <c r="AE223" s="146">
        <v>100.3</v>
      </c>
      <c r="AF223" s="146">
        <v>100.3</v>
      </c>
      <c r="AG223" s="146">
        <v>100.3</v>
      </c>
    </row>
    <row r="224" spans="1:33" s="17" customFormat="1" ht="15.75" x14ac:dyDescent="0.2">
      <c r="A224" s="34">
        <v>202130</v>
      </c>
      <c r="B224" s="38"/>
      <c r="C224" s="34"/>
      <c r="D224" s="130"/>
      <c r="E224" s="77" t="s">
        <v>98</v>
      </c>
      <c r="F224" s="96"/>
      <c r="G224" s="49"/>
      <c r="H224" s="49"/>
      <c r="I224" s="49"/>
      <c r="J224" s="49"/>
      <c r="K224" s="49"/>
      <c r="L224" s="49"/>
      <c r="M224" s="49"/>
      <c r="N224" s="49"/>
      <c r="S224" s="120"/>
      <c r="AB224" s="146"/>
      <c r="AC224" s="146"/>
      <c r="AD224" s="146"/>
      <c r="AE224" s="146"/>
      <c r="AF224" s="146"/>
      <c r="AG224" s="146"/>
    </row>
    <row r="225" spans="1:33" s="17" customFormat="1" ht="47.25" x14ac:dyDescent="0.2">
      <c r="A225" s="34">
        <v>202140</v>
      </c>
      <c r="D225" s="130"/>
      <c r="E225" s="77" t="s">
        <v>99</v>
      </c>
      <c r="F225" s="97" t="s">
        <v>88</v>
      </c>
      <c r="G225" s="46">
        <f t="shared" ref="G225:M225" si="386">G125</f>
        <v>839.3</v>
      </c>
      <c r="H225" s="46">
        <f t="shared" si="386"/>
        <v>884.7</v>
      </c>
      <c r="I225" s="46">
        <f t="shared" si="386"/>
        <v>935.8</v>
      </c>
      <c r="J225" s="46">
        <f t="shared" si="386"/>
        <v>1002.3073059999998</v>
      </c>
      <c r="K225" s="46">
        <f t="shared" si="386"/>
        <v>1050.5102689601517</v>
      </c>
      <c r="L225" s="46">
        <f t="shared" si="386"/>
        <v>1093.7009481581795</v>
      </c>
      <c r="M225" s="46">
        <f t="shared" si="386"/>
        <v>1140.900706276894</v>
      </c>
      <c r="N225" s="46">
        <f>IFERROR(ROUND(IF(G225,M225/G225*100,0),1),0)</f>
        <v>135.9</v>
      </c>
      <c r="S225" s="120"/>
      <c r="AB225" s="146"/>
      <c r="AC225" s="146"/>
      <c r="AD225" s="146"/>
      <c r="AE225" s="146"/>
      <c r="AF225" s="146"/>
      <c r="AG225" s="146"/>
    </row>
    <row r="226" spans="1:33" s="17" customFormat="1" ht="31.5" x14ac:dyDescent="0.25">
      <c r="A226" s="34">
        <v>202150</v>
      </c>
      <c r="B226" s="38">
        <f t="shared" ref="B226:B230" si="387">VALUE(CONCATENATE($A$2,$C$4,C226))</f>
        <v>230701000</v>
      </c>
      <c r="C226" s="34">
        <v>701000</v>
      </c>
      <c r="D226" s="130"/>
      <c r="E226" s="47" t="s">
        <v>131</v>
      </c>
      <c r="F226" s="31" t="s">
        <v>90</v>
      </c>
      <c r="G226" s="147">
        <v>107.1</v>
      </c>
      <c r="H226" s="110">
        <f>IFERROR(ROUND(IF(G225,H225/G225*100,0),1),0)</f>
        <v>105.4</v>
      </c>
      <c r="I226" s="110">
        <f t="shared" ref="I226" si="388">IFERROR(ROUND(IF(H225,I225/H225*100,0),1),0)</f>
        <v>105.8</v>
      </c>
      <c r="J226" s="110">
        <f t="shared" ref="J226" si="389">IFERROR(ROUND(IF(I225,J225/I225*100,0),1),0)</f>
        <v>107.1</v>
      </c>
      <c r="K226" s="110">
        <f t="shared" ref="K226" si="390">IFERROR(ROUND(IF(J225,K225/J225*100,0),1),0)</f>
        <v>104.8</v>
      </c>
      <c r="L226" s="110">
        <f t="shared" ref="L226" si="391">IFERROR(ROUND(IF(K225,L225/K225*100,0),1),0)</f>
        <v>104.1</v>
      </c>
      <c r="M226" s="110">
        <f t="shared" ref="M226" si="392">IFERROR(ROUND(IF(L225,M225/L225*100,0),1),0)</f>
        <v>104.3</v>
      </c>
      <c r="N226" s="111" t="s">
        <v>129</v>
      </c>
      <c r="S226" s="120"/>
      <c r="AB226" s="146">
        <v>190.9</v>
      </c>
      <c r="AC226" s="146">
        <v>168.8</v>
      </c>
      <c r="AD226" s="146">
        <v>102.3</v>
      </c>
      <c r="AE226" s="146">
        <v>105.5</v>
      </c>
      <c r="AF226" s="146">
        <v>105.2</v>
      </c>
      <c r="AG226" s="146">
        <v>105.2</v>
      </c>
    </row>
    <row r="227" spans="1:33" s="17" customFormat="1" ht="31.5" x14ac:dyDescent="0.2">
      <c r="A227" s="34">
        <v>202160</v>
      </c>
      <c r="D227" s="130"/>
      <c r="E227" s="28" t="s">
        <v>100</v>
      </c>
      <c r="F227" s="21" t="s">
        <v>90</v>
      </c>
      <c r="G227" s="48">
        <f t="shared" ref="G227:M228" si="393">G126</f>
        <v>102</v>
      </c>
      <c r="H227" s="48">
        <f t="shared" si="393"/>
        <v>92.5</v>
      </c>
      <c r="I227" s="48">
        <f t="shared" si="393"/>
        <v>98.8</v>
      </c>
      <c r="J227" s="48">
        <f t="shared" si="393"/>
        <v>100.1</v>
      </c>
      <c r="K227" s="48">
        <f t="shared" si="393"/>
        <v>100.2</v>
      </c>
      <c r="L227" s="48">
        <f t="shared" si="393"/>
        <v>100.3</v>
      </c>
      <c r="M227" s="48">
        <f t="shared" si="393"/>
        <v>100.4</v>
      </c>
      <c r="N227" s="111" t="s">
        <v>129</v>
      </c>
      <c r="S227" s="120"/>
      <c r="AB227" s="146"/>
      <c r="AC227" s="146"/>
      <c r="AD227" s="146"/>
      <c r="AE227" s="146"/>
      <c r="AF227" s="146"/>
      <c r="AG227" s="146"/>
    </row>
    <row r="228" spans="1:33" s="17" customFormat="1" ht="31.5" x14ac:dyDescent="0.2">
      <c r="A228" s="34">
        <v>202170</v>
      </c>
      <c r="D228" s="130"/>
      <c r="E228" s="28" t="s">
        <v>101</v>
      </c>
      <c r="F228" s="21" t="s">
        <v>90</v>
      </c>
      <c r="G228" s="48">
        <f t="shared" si="393"/>
        <v>113.7</v>
      </c>
      <c r="H228" s="48">
        <f t="shared" si="393"/>
        <v>114</v>
      </c>
      <c r="I228" s="48">
        <f t="shared" si="393"/>
        <v>107.1</v>
      </c>
      <c r="J228" s="48">
        <f t="shared" si="393"/>
        <v>107</v>
      </c>
      <c r="K228" s="48">
        <f t="shared" si="393"/>
        <v>104.6</v>
      </c>
      <c r="L228" s="48">
        <f t="shared" si="393"/>
        <v>103.8</v>
      </c>
      <c r="M228" s="48">
        <f t="shared" si="393"/>
        <v>103.9</v>
      </c>
      <c r="N228" s="111" t="s">
        <v>129</v>
      </c>
      <c r="S228" s="120"/>
      <c r="AB228" s="146"/>
      <c r="AC228" s="146"/>
      <c r="AD228" s="146"/>
      <c r="AE228" s="146"/>
      <c r="AF228" s="146"/>
      <c r="AG228" s="146"/>
    </row>
    <row r="229" spans="1:33" s="17" customFormat="1" ht="31.5" x14ac:dyDescent="0.25">
      <c r="A229" s="34">
        <v>202180</v>
      </c>
      <c r="B229" s="38">
        <f t="shared" si="387"/>
        <v>230700010</v>
      </c>
      <c r="C229" s="34">
        <v>700010</v>
      </c>
      <c r="D229" s="130">
        <v>20625</v>
      </c>
      <c r="E229" s="77" t="s">
        <v>73</v>
      </c>
      <c r="F229" s="98" t="s">
        <v>68</v>
      </c>
      <c r="G229" s="109">
        <f t="shared" ref="G229:M229" si="394">ROUND(SUM(G35,G67,G99),1)</f>
        <v>0.6</v>
      </c>
      <c r="H229" s="109">
        <f t="shared" si="394"/>
        <v>0.8</v>
      </c>
      <c r="I229" s="109">
        <f t="shared" si="394"/>
        <v>1.1000000000000001</v>
      </c>
      <c r="J229" s="46">
        <f t="shared" si="394"/>
        <v>1.6</v>
      </c>
      <c r="K229" s="46">
        <f t="shared" si="394"/>
        <v>2.4</v>
      </c>
      <c r="L229" s="46">
        <f t="shared" si="394"/>
        <v>3.6</v>
      </c>
      <c r="M229" s="46">
        <f t="shared" si="394"/>
        <v>3.9</v>
      </c>
      <c r="N229" s="46">
        <f>IFERROR(ROUND(IF(G229,M229/G229*100,0),1),0)</f>
        <v>650</v>
      </c>
      <c r="P229" s="145">
        <v>11740</v>
      </c>
      <c r="Q229" s="145">
        <v>22540</v>
      </c>
      <c r="R229" s="145">
        <v>12420</v>
      </c>
      <c r="S229" s="120"/>
      <c r="AB229" s="146">
        <v>11743.9</v>
      </c>
      <c r="AC229" s="146">
        <v>22544.9</v>
      </c>
      <c r="AD229" s="146">
        <v>22656.7</v>
      </c>
      <c r="AE229" s="146">
        <v>22717.3</v>
      </c>
      <c r="AF229" s="146">
        <v>22777.5</v>
      </c>
      <c r="AG229" s="146">
        <v>22827.7</v>
      </c>
    </row>
    <row r="230" spans="1:33" s="17" customFormat="1" ht="15.75" x14ac:dyDescent="0.25">
      <c r="A230" s="34">
        <v>202190</v>
      </c>
      <c r="B230" s="38">
        <f t="shared" si="387"/>
        <v>230701010</v>
      </c>
      <c r="C230" s="34">
        <v>701010</v>
      </c>
      <c r="D230" s="130"/>
      <c r="E230" s="50" t="s">
        <v>130</v>
      </c>
      <c r="F230" s="42" t="s">
        <v>115</v>
      </c>
      <c r="G230" s="147">
        <f t="shared" ref="G230" si="395">IF(AB230="","",AB230)</f>
        <v>258.7</v>
      </c>
      <c r="H230" s="110">
        <f>IFERROR(ROUND(IF(G229,H229/G229*100,0),1),0)</f>
        <v>133.30000000000001</v>
      </c>
      <c r="I230" s="110">
        <f t="shared" ref="I230" si="396">IFERROR(ROUND(IF(H229,I229/H229*100,0),1),0)</f>
        <v>137.5</v>
      </c>
      <c r="J230" s="110">
        <f t="shared" ref="J230" si="397">IFERROR(ROUND(IF(I229,J229/I229*100,0),1),0)</f>
        <v>145.5</v>
      </c>
      <c r="K230" s="110">
        <f t="shared" ref="K230" si="398">IFERROR(ROUND(IF(J229,K229/J229*100,0),1),0)</f>
        <v>150</v>
      </c>
      <c r="L230" s="110">
        <f t="shared" ref="L230" si="399">IFERROR(ROUND(IF(K229,L229/K229*100,0),1),0)</f>
        <v>150</v>
      </c>
      <c r="M230" s="110">
        <f t="shared" ref="M230" si="400">IFERROR(ROUND(IF(L229,M229/L229*100,0),1),0)</f>
        <v>108.3</v>
      </c>
      <c r="N230" s="111" t="s">
        <v>129</v>
      </c>
      <c r="R230" s="17" t="s">
        <v>145</v>
      </c>
      <c r="S230" s="120"/>
      <c r="AB230" s="146">
        <v>258.7</v>
      </c>
      <c r="AC230" s="146">
        <v>192</v>
      </c>
      <c r="AD230" s="146">
        <v>100.5</v>
      </c>
      <c r="AE230" s="146">
        <v>100.3</v>
      </c>
      <c r="AF230" s="146">
        <v>100.3</v>
      </c>
      <c r="AG230" s="146">
        <v>100.2</v>
      </c>
    </row>
    <row r="231" spans="1:33" s="17" customFormat="1" ht="15.75" x14ac:dyDescent="0.25">
      <c r="A231" s="34">
        <v>202200</v>
      </c>
      <c r="B231" s="38"/>
      <c r="C231" s="34"/>
      <c r="D231" s="130"/>
      <c r="E231" s="37" t="s">
        <v>82</v>
      </c>
      <c r="F231" s="35"/>
      <c r="G231" s="54"/>
      <c r="H231" s="54"/>
      <c r="I231" s="54"/>
      <c r="J231" s="54"/>
      <c r="K231" s="54"/>
      <c r="L231" s="54"/>
      <c r="M231" s="54"/>
      <c r="N231" s="54"/>
      <c r="S231" s="120"/>
      <c r="AB231" s="146"/>
      <c r="AC231" s="146"/>
      <c r="AD231" s="146"/>
      <c r="AE231" s="146"/>
      <c r="AF231" s="146"/>
      <c r="AG231" s="146"/>
    </row>
    <row r="232" spans="1:33" s="17" customFormat="1" ht="31.5" x14ac:dyDescent="0.25">
      <c r="A232" s="34">
        <v>202210</v>
      </c>
      <c r="B232" s="38">
        <f t="shared" ref="B232:B239" si="401">VALUE(CONCATENATE($A$2,$C$4,C232))</f>
        <v>230700011</v>
      </c>
      <c r="C232" s="34">
        <v>700011</v>
      </c>
      <c r="D232" s="130"/>
      <c r="E232" s="37" t="s">
        <v>83</v>
      </c>
      <c r="F232" s="108" t="s">
        <v>68</v>
      </c>
      <c r="G232" s="54">
        <f t="shared" ref="G232:M232" si="402">G35</f>
        <v>0</v>
      </c>
      <c r="H232" s="54">
        <f t="shared" si="402"/>
        <v>0</v>
      </c>
      <c r="I232" s="54">
        <f t="shared" si="402"/>
        <v>0</v>
      </c>
      <c r="J232" s="54">
        <f t="shared" si="402"/>
        <v>0</v>
      </c>
      <c r="K232" s="54">
        <f t="shared" si="402"/>
        <v>0</v>
      </c>
      <c r="L232" s="54">
        <f t="shared" si="402"/>
        <v>0</v>
      </c>
      <c r="M232" s="54">
        <f t="shared" si="402"/>
        <v>0</v>
      </c>
      <c r="N232" s="111" t="s">
        <v>129</v>
      </c>
      <c r="S232" s="120"/>
      <c r="AB232" s="146">
        <v>9542.2999999999993</v>
      </c>
      <c r="AC232" s="146">
        <v>20439</v>
      </c>
      <c r="AD232" s="146">
        <v>20540</v>
      </c>
      <c r="AE232" s="146">
        <v>20590</v>
      </c>
      <c r="AF232" s="146">
        <v>20640</v>
      </c>
      <c r="AG232" s="146">
        <v>20680</v>
      </c>
    </row>
    <row r="233" spans="1:33" s="17" customFormat="1" ht="15.75" x14ac:dyDescent="0.25">
      <c r="A233" s="34">
        <v>202220</v>
      </c>
      <c r="B233" s="38">
        <f t="shared" si="401"/>
        <v>230701011</v>
      </c>
      <c r="C233" s="34">
        <v>701011</v>
      </c>
      <c r="D233" s="130"/>
      <c r="E233" s="50" t="s">
        <v>130</v>
      </c>
      <c r="F233" s="42" t="s">
        <v>115</v>
      </c>
      <c r="G233" s="111" t="s">
        <v>129</v>
      </c>
      <c r="H233" s="110">
        <f>IFERROR(ROUND(IF(G232,H232/G232*100,0),1),0)</f>
        <v>0</v>
      </c>
      <c r="I233" s="110">
        <f t="shared" ref="I233" si="403">IFERROR(ROUND(IF(H232,I232/H232*100,0),1),0)</f>
        <v>0</v>
      </c>
      <c r="J233" s="110">
        <f t="shared" ref="J233" si="404">IFERROR(ROUND(IF(I232,J232/I232*100,0),1),0)</f>
        <v>0</v>
      </c>
      <c r="K233" s="110">
        <f t="shared" ref="K233" si="405">IFERROR(ROUND(IF(J232,K232/J232*100,0),1),0)</f>
        <v>0</v>
      </c>
      <c r="L233" s="110">
        <f t="shared" ref="L233" si="406">IFERROR(ROUND(IF(K232,L232/K232*100,0),1),0)</f>
        <v>0</v>
      </c>
      <c r="M233" s="110">
        <f t="shared" ref="M233" si="407">IFERROR(ROUND(IF(L232,M232/L232*100,0),1),0)</f>
        <v>0</v>
      </c>
      <c r="N233" s="111" t="s">
        <v>129</v>
      </c>
      <c r="S233" s="120"/>
      <c r="AB233" s="146">
        <v>400.9</v>
      </c>
      <c r="AC233" s="146">
        <v>214.2</v>
      </c>
      <c r="AD233" s="146">
        <v>100.5</v>
      </c>
      <c r="AE233" s="146">
        <v>100.2</v>
      </c>
      <c r="AF233" s="146">
        <v>100.2</v>
      </c>
      <c r="AG233" s="146">
        <v>100.2</v>
      </c>
    </row>
    <row r="234" spans="1:33" s="17" customFormat="1" ht="31.5" x14ac:dyDescent="0.25">
      <c r="A234" s="34">
        <v>202230</v>
      </c>
      <c r="B234" s="38">
        <f t="shared" si="401"/>
        <v>230700012</v>
      </c>
      <c r="C234" s="34">
        <v>700012</v>
      </c>
      <c r="D234" s="130"/>
      <c r="E234" s="37" t="s">
        <v>84</v>
      </c>
      <c r="F234" s="108" t="s">
        <v>68</v>
      </c>
      <c r="G234" s="54">
        <f t="shared" ref="G234:M234" si="408">G67</f>
        <v>0</v>
      </c>
      <c r="H234" s="54">
        <f t="shared" si="408"/>
        <v>0</v>
      </c>
      <c r="I234" s="54">
        <f t="shared" si="408"/>
        <v>0</v>
      </c>
      <c r="J234" s="54">
        <f t="shared" si="408"/>
        <v>0</v>
      </c>
      <c r="K234" s="54">
        <f t="shared" si="408"/>
        <v>0</v>
      </c>
      <c r="L234" s="54">
        <f t="shared" si="408"/>
        <v>0</v>
      </c>
      <c r="M234" s="54">
        <f t="shared" si="408"/>
        <v>0</v>
      </c>
      <c r="N234" s="111" t="s">
        <v>129</v>
      </c>
      <c r="S234" s="120"/>
      <c r="AB234" s="146">
        <v>80</v>
      </c>
      <c r="AC234" s="146">
        <v>126.2</v>
      </c>
      <c r="AD234" s="146">
        <v>126.7</v>
      </c>
      <c r="AE234" s="146">
        <v>127.3</v>
      </c>
      <c r="AF234" s="146">
        <v>127.5</v>
      </c>
      <c r="AG234" s="146">
        <v>127.7</v>
      </c>
    </row>
    <row r="235" spans="1:33" s="17" customFormat="1" ht="15.75" x14ac:dyDescent="0.25">
      <c r="A235" s="34">
        <v>202240</v>
      </c>
      <c r="B235" s="38">
        <f t="shared" si="401"/>
        <v>230701012</v>
      </c>
      <c r="C235" s="34">
        <v>701012</v>
      </c>
      <c r="D235" s="130"/>
      <c r="E235" s="50" t="s">
        <v>130</v>
      </c>
      <c r="F235" s="42" t="s">
        <v>115</v>
      </c>
      <c r="G235" s="111" t="s">
        <v>129</v>
      </c>
      <c r="H235" s="110">
        <f>IFERROR(ROUND(IF(G234,H234/G234*100,0),1),0)</f>
        <v>0</v>
      </c>
      <c r="I235" s="110">
        <f t="shared" ref="I235" si="409">IFERROR(ROUND(IF(H234,I234/H234*100,0),1),0)</f>
        <v>0</v>
      </c>
      <c r="J235" s="110">
        <f t="shared" ref="J235" si="410">IFERROR(ROUND(IF(I234,J234/I234*100,0),1),0)</f>
        <v>0</v>
      </c>
      <c r="K235" s="110">
        <f t="shared" ref="K235" si="411">IFERROR(ROUND(IF(J234,K234/J234*100,0),1),0)</f>
        <v>0</v>
      </c>
      <c r="L235" s="110">
        <f t="shared" ref="L235" si="412">IFERROR(ROUND(IF(K234,L234/K234*100,0),1),0)</f>
        <v>0</v>
      </c>
      <c r="M235" s="110">
        <f t="shared" ref="M235" si="413">IFERROR(ROUND(IF(L234,M234/L234*100,0),1),0)</f>
        <v>0</v>
      </c>
      <c r="N235" s="111" t="s">
        <v>129</v>
      </c>
      <c r="S235" s="120"/>
      <c r="AB235" s="146">
        <v>133.30000000000001</v>
      </c>
      <c r="AC235" s="146">
        <v>157.80000000000001</v>
      </c>
      <c r="AD235" s="146">
        <v>100.4</v>
      </c>
      <c r="AE235" s="146">
        <v>100.5</v>
      </c>
      <c r="AF235" s="146">
        <v>100.2</v>
      </c>
      <c r="AG235" s="146">
        <v>100.2</v>
      </c>
    </row>
    <row r="236" spans="1:33" s="17" customFormat="1" ht="15.75" x14ac:dyDescent="0.25">
      <c r="A236" s="34">
        <v>202250</v>
      </c>
      <c r="B236" s="38">
        <f t="shared" si="401"/>
        <v>230700013</v>
      </c>
      <c r="C236" s="34">
        <v>700013</v>
      </c>
      <c r="D236" s="130"/>
      <c r="E236" s="37" t="s">
        <v>85</v>
      </c>
      <c r="F236" s="108" t="s">
        <v>68</v>
      </c>
      <c r="G236" s="54">
        <f t="shared" ref="G236:M236" si="414">G99</f>
        <v>0.6</v>
      </c>
      <c r="H236" s="54">
        <f t="shared" si="414"/>
        <v>0.8</v>
      </c>
      <c r="I236" s="54">
        <f t="shared" si="414"/>
        <v>1.1000000000000001</v>
      </c>
      <c r="J236" s="54">
        <f t="shared" si="414"/>
        <v>1.6</v>
      </c>
      <c r="K236" s="54">
        <f t="shared" si="414"/>
        <v>2.4</v>
      </c>
      <c r="L236" s="54">
        <f t="shared" si="414"/>
        <v>3.6</v>
      </c>
      <c r="M236" s="54">
        <f t="shared" si="414"/>
        <v>3.9</v>
      </c>
      <c r="N236" s="111" t="s">
        <v>129</v>
      </c>
      <c r="S236" s="120"/>
      <c r="AB236" s="146">
        <v>2121.6</v>
      </c>
      <c r="AC236" s="146">
        <v>1979.7</v>
      </c>
      <c r="AD236" s="146">
        <v>1990</v>
      </c>
      <c r="AE236" s="146">
        <v>2000</v>
      </c>
      <c r="AF236" s="146">
        <v>2010</v>
      </c>
      <c r="AG236" s="146">
        <v>2020</v>
      </c>
    </row>
    <row r="237" spans="1:33" s="17" customFormat="1" ht="15.75" x14ac:dyDescent="0.25">
      <c r="A237" s="34">
        <v>202260</v>
      </c>
      <c r="B237" s="38">
        <f t="shared" si="401"/>
        <v>230701013</v>
      </c>
      <c r="C237" s="34">
        <v>701013</v>
      </c>
      <c r="D237" s="130"/>
      <c r="E237" s="50" t="s">
        <v>130</v>
      </c>
      <c r="F237" s="42" t="s">
        <v>115</v>
      </c>
      <c r="G237" s="111" t="s">
        <v>129</v>
      </c>
      <c r="H237" s="110">
        <f>IFERROR(ROUND(IF(G236,H236/G236*100,0),1),0)</f>
        <v>133.30000000000001</v>
      </c>
      <c r="I237" s="110">
        <f t="shared" ref="I237" si="415">IFERROR(ROUND(IF(H236,I236/H236*100,0),1),0)</f>
        <v>137.5</v>
      </c>
      <c r="J237" s="110">
        <f t="shared" ref="J237" si="416">IFERROR(ROUND(IF(I236,J236/I236*100,0),1),0)</f>
        <v>145.5</v>
      </c>
      <c r="K237" s="110">
        <f t="shared" ref="K237" si="417">IFERROR(ROUND(IF(J236,K236/J236*100,0),1),0)</f>
        <v>150</v>
      </c>
      <c r="L237" s="110">
        <f t="shared" ref="L237" si="418">IFERROR(ROUND(IF(K236,L236/K236*100,0),1),0)</f>
        <v>150</v>
      </c>
      <c r="M237" s="110">
        <f t="shared" ref="M237" si="419">IFERROR(ROUND(IF(L236,M236/L236*100,0),1),0)</f>
        <v>108.3</v>
      </c>
      <c r="N237" s="111" t="s">
        <v>129</v>
      </c>
      <c r="S237" s="120"/>
      <c r="AB237" s="146">
        <v>101</v>
      </c>
      <c r="AC237" s="146">
        <v>93.3</v>
      </c>
      <c r="AD237" s="146">
        <v>100.5</v>
      </c>
      <c r="AE237" s="146">
        <v>100.5</v>
      </c>
      <c r="AF237" s="146">
        <v>100.5</v>
      </c>
      <c r="AG237" s="146">
        <v>100.5</v>
      </c>
    </row>
    <row r="238" spans="1:33" s="17" customFormat="1" ht="15.75" x14ac:dyDescent="0.25">
      <c r="A238" s="34">
        <v>202270</v>
      </c>
      <c r="B238" s="38">
        <f t="shared" si="401"/>
        <v>230700020</v>
      </c>
      <c r="C238" s="34">
        <v>700020</v>
      </c>
      <c r="D238" s="130">
        <v>20690</v>
      </c>
      <c r="E238" s="93" t="s">
        <v>74</v>
      </c>
      <c r="F238" s="98" t="s">
        <v>68</v>
      </c>
      <c r="G238" s="109">
        <f t="shared" ref="G238:M238" si="420">ROUND(SUM(G37,G69,G101),1)</f>
        <v>2.5</v>
      </c>
      <c r="H238" s="109">
        <f t="shared" si="420"/>
        <v>2.6</v>
      </c>
      <c r="I238" s="109">
        <f t="shared" si="420"/>
        <v>2.7</v>
      </c>
      <c r="J238" s="46">
        <f t="shared" si="420"/>
        <v>2.8</v>
      </c>
      <c r="K238" s="46">
        <f t="shared" si="420"/>
        <v>2.9</v>
      </c>
      <c r="L238" s="46">
        <f t="shared" si="420"/>
        <v>3.1</v>
      </c>
      <c r="M238" s="46">
        <f t="shared" si="420"/>
        <v>3.4</v>
      </c>
      <c r="N238" s="46">
        <f>IFERROR(ROUND(IF(G238,M238/G238*100,0),1),0)</f>
        <v>136</v>
      </c>
      <c r="P238" s="145">
        <v>10560</v>
      </c>
      <c r="Q238" s="145">
        <v>10500</v>
      </c>
      <c r="S238" s="120"/>
      <c r="AB238" s="146">
        <v>10556</v>
      </c>
      <c r="AC238" s="146">
        <v>10501.8</v>
      </c>
      <c r="AD238" s="146">
        <v>10515</v>
      </c>
      <c r="AE238" s="146">
        <v>10540</v>
      </c>
      <c r="AF238" s="146">
        <v>10565</v>
      </c>
      <c r="AG238" s="146">
        <v>10590</v>
      </c>
    </row>
    <row r="239" spans="1:33" s="17" customFormat="1" ht="15.75" x14ac:dyDescent="0.25">
      <c r="A239" s="34">
        <v>202280</v>
      </c>
      <c r="B239" s="38">
        <f t="shared" si="401"/>
        <v>230701020</v>
      </c>
      <c r="C239" s="34">
        <v>701020</v>
      </c>
      <c r="D239" s="130"/>
      <c r="E239" s="50" t="s">
        <v>130</v>
      </c>
      <c r="F239" s="42" t="s">
        <v>115</v>
      </c>
      <c r="G239" s="147">
        <f t="shared" ref="G239" si="421">IF(AB239="","",AB239)</f>
        <v>95.8</v>
      </c>
      <c r="H239" s="110">
        <f>IFERROR(ROUND(IF(G238,H238/G238*100,0),1),0)</f>
        <v>104</v>
      </c>
      <c r="I239" s="110">
        <f t="shared" ref="I239" si="422">IFERROR(ROUND(IF(H238,I238/H238*100,0),1),0)</f>
        <v>103.8</v>
      </c>
      <c r="J239" s="110">
        <f t="shared" ref="J239" si="423">IFERROR(ROUND(IF(I238,J238/I238*100,0),1),0)</f>
        <v>103.7</v>
      </c>
      <c r="K239" s="110">
        <f t="shared" ref="K239" si="424">IFERROR(ROUND(IF(J238,K238/J238*100,0),1),0)</f>
        <v>103.6</v>
      </c>
      <c r="L239" s="110">
        <f t="shared" ref="L239" si="425">IFERROR(ROUND(IF(K238,L238/K238*100,0),1),0)</f>
        <v>106.9</v>
      </c>
      <c r="M239" s="110">
        <f t="shared" ref="M239" si="426">IFERROR(ROUND(IF(L238,M238/L238*100,0),1),0)</f>
        <v>109.7</v>
      </c>
      <c r="N239" s="111" t="s">
        <v>129</v>
      </c>
      <c r="S239" s="120"/>
      <c r="AB239" s="146">
        <v>95.8</v>
      </c>
      <c r="AC239" s="146">
        <v>99.5</v>
      </c>
      <c r="AD239" s="146">
        <v>100.1</v>
      </c>
      <c r="AE239" s="146">
        <v>100.2</v>
      </c>
      <c r="AF239" s="146">
        <v>100.2</v>
      </c>
      <c r="AG239" s="146">
        <v>100.2</v>
      </c>
    </row>
    <row r="240" spans="1:33" s="17" customFormat="1" ht="15.75" x14ac:dyDescent="0.25">
      <c r="A240" s="34">
        <v>202290</v>
      </c>
      <c r="B240" s="38"/>
      <c r="C240" s="34"/>
      <c r="D240" s="130"/>
      <c r="E240" s="37" t="s">
        <v>82</v>
      </c>
      <c r="F240" s="35"/>
      <c r="G240" s="54"/>
      <c r="H240" s="54"/>
      <c r="I240" s="54"/>
      <c r="J240" s="54"/>
      <c r="K240" s="54"/>
      <c r="L240" s="54"/>
      <c r="M240" s="54"/>
      <c r="N240" s="54"/>
      <c r="S240" s="120"/>
      <c r="AB240" s="146"/>
      <c r="AC240" s="146"/>
      <c r="AD240" s="146"/>
      <c r="AE240" s="146"/>
      <c r="AF240" s="146"/>
      <c r="AG240" s="146"/>
    </row>
    <row r="241" spans="1:33" s="17" customFormat="1" ht="31.5" x14ac:dyDescent="0.25">
      <c r="A241" s="34">
        <v>202300</v>
      </c>
      <c r="B241" s="38">
        <f t="shared" ref="B241:B248" si="427">VALUE(CONCATENATE($A$2,$C$4,C241))</f>
        <v>230700021</v>
      </c>
      <c r="C241" s="34">
        <v>700021</v>
      </c>
      <c r="D241" s="130"/>
      <c r="E241" s="37" t="s">
        <v>83</v>
      </c>
      <c r="F241" s="108" t="s">
        <v>68</v>
      </c>
      <c r="G241" s="54">
        <f t="shared" ref="G241:M241" si="428">G37</f>
        <v>0</v>
      </c>
      <c r="H241" s="54">
        <f t="shared" si="428"/>
        <v>0</v>
      </c>
      <c r="I241" s="54">
        <f t="shared" si="428"/>
        <v>0</v>
      </c>
      <c r="J241" s="54">
        <f t="shared" si="428"/>
        <v>0</v>
      </c>
      <c r="K241" s="54">
        <f t="shared" si="428"/>
        <v>0</v>
      </c>
      <c r="L241" s="54">
        <f t="shared" si="428"/>
        <v>0</v>
      </c>
      <c r="M241" s="54">
        <f t="shared" si="428"/>
        <v>0</v>
      </c>
      <c r="N241" s="111" t="s">
        <v>129</v>
      </c>
      <c r="S241" s="120"/>
      <c r="AB241" s="146">
        <v>0</v>
      </c>
      <c r="AC241" s="146">
        <v>0</v>
      </c>
      <c r="AD241" s="146">
        <v>0</v>
      </c>
      <c r="AE241" s="146">
        <v>0</v>
      </c>
      <c r="AF241" s="146">
        <v>0</v>
      </c>
      <c r="AG241" s="146">
        <v>0</v>
      </c>
    </row>
    <row r="242" spans="1:33" s="17" customFormat="1" ht="15.75" x14ac:dyDescent="0.25">
      <c r="A242" s="34">
        <v>202310</v>
      </c>
      <c r="B242" s="38">
        <f t="shared" si="427"/>
        <v>230701021</v>
      </c>
      <c r="C242" s="34">
        <v>701021</v>
      </c>
      <c r="D242" s="130"/>
      <c r="E242" s="50" t="s">
        <v>130</v>
      </c>
      <c r="F242" s="42" t="s">
        <v>115</v>
      </c>
      <c r="G242" s="111" t="s">
        <v>129</v>
      </c>
      <c r="H242" s="110">
        <f>IFERROR(ROUND(IF(G241,H241/G241*100,0),1),0)</f>
        <v>0</v>
      </c>
      <c r="I242" s="110">
        <f t="shared" ref="I242" si="429">IFERROR(ROUND(IF(H241,I241/H241*100,0),1),0)</f>
        <v>0</v>
      </c>
      <c r="J242" s="110">
        <f t="shared" ref="J242" si="430">IFERROR(ROUND(IF(I241,J241/I241*100,0),1),0)</f>
        <v>0</v>
      </c>
      <c r="K242" s="110">
        <f t="shared" ref="K242" si="431">IFERROR(ROUND(IF(J241,K241/J241*100,0),1),0)</f>
        <v>0</v>
      </c>
      <c r="L242" s="110">
        <f t="shared" ref="L242" si="432">IFERROR(ROUND(IF(K241,L241/K241*100,0),1),0)</f>
        <v>0</v>
      </c>
      <c r="M242" s="110">
        <f t="shared" ref="M242" si="433">IFERROR(ROUND(IF(L241,M241/L241*100,0),1),0)</f>
        <v>0</v>
      </c>
      <c r="N242" s="111" t="s">
        <v>129</v>
      </c>
      <c r="S242" s="120"/>
      <c r="AB242" s="146">
        <v>0</v>
      </c>
      <c r="AC242" s="146">
        <v>0</v>
      </c>
      <c r="AD242" s="146">
        <v>0</v>
      </c>
      <c r="AE242" s="146">
        <v>0</v>
      </c>
      <c r="AF242" s="146">
        <v>0</v>
      </c>
      <c r="AG242" s="146">
        <v>0</v>
      </c>
    </row>
    <row r="243" spans="1:33" s="17" customFormat="1" ht="31.5" x14ac:dyDescent="0.25">
      <c r="A243" s="34">
        <v>202320</v>
      </c>
      <c r="B243" s="38">
        <f t="shared" si="427"/>
        <v>230700022</v>
      </c>
      <c r="C243" s="34">
        <v>700022</v>
      </c>
      <c r="D243" s="130"/>
      <c r="E243" s="37" t="s">
        <v>84</v>
      </c>
      <c r="F243" s="108" t="s">
        <v>68</v>
      </c>
      <c r="G243" s="54">
        <f t="shared" ref="G243:M243" si="434">G69</f>
        <v>0</v>
      </c>
      <c r="H243" s="54">
        <f t="shared" si="434"/>
        <v>0</v>
      </c>
      <c r="I243" s="54">
        <f t="shared" si="434"/>
        <v>0</v>
      </c>
      <c r="J243" s="54">
        <f t="shared" si="434"/>
        <v>0</v>
      </c>
      <c r="K243" s="54">
        <f t="shared" si="434"/>
        <v>0</v>
      </c>
      <c r="L243" s="54">
        <f t="shared" si="434"/>
        <v>0</v>
      </c>
      <c r="M243" s="54">
        <f t="shared" si="434"/>
        <v>0</v>
      </c>
      <c r="N243" s="111" t="s">
        <v>129</v>
      </c>
      <c r="S243" s="120"/>
      <c r="AB243" s="146">
        <v>1583.2</v>
      </c>
      <c r="AC243" s="146">
        <v>2212</v>
      </c>
      <c r="AD243" s="146">
        <v>2215</v>
      </c>
      <c r="AE243" s="146">
        <v>2220</v>
      </c>
      <c r="AF243" s="146">
        <v>2225</v>
      </c>
      <c r="AG243" s="146">
        <v>2230</v>
      </c>
    </row>
    <row r="244" spans="1:33" s="17" customFormat="1" ht="15.75" x14ac:dyDescent="0.25">
      <c r="A244" s="34">
        <v>202330</v>
      </c>
      <c r="B244" s="38">
        <f t="shared" si="427"/>
        <v>230701022</v>
      </c>
      <c r="C244" s="34">
        <v>701022</v>
      </c>
      <c r="D244" s="130"/>
      <c r="E244" s="50" t="s">
        <v>130</v>
      </c>
      <c r="F244" s="42" t="s">
        <v>115</v>
      </c>
      <c r="G244" s="111" t="s">
        <v>129</v>
      </c>
      <c r="H244" s="110">
        <f>IFERROR(ROUND(IF(G243,H243/G243*100,0),1),0)</f>
        <v>0</v>
      </c>
      <c r="I244" s="110">
        <f t="shared" ref="I244" si="435">IFERROR(ROUND(IF(H243,I243/H243*100,0),1),0)</f>
        <v>0</v>
      </c>
      <c r="J244" s="110">
        <f t="shared" ref="J244" si="436">IFERROR(ROUND(IF(I243,J243/I243*100,0),1),0)</f>
        <v>0</v>
      </c>
      <c r="K244" s="110">
        <f t="shared" ref="K244" si="437">IFERROR(ROUND(IF(J243,K243/J243*100,0),1),0)</f>
        <v>0</v>
      </c>
      <c r="L244" s="110">
        <f t="shared" ref="L244" si="438">IFERROR(ROUND(IF(K243,L243/K243*100,0),1),0)</f>
        <v>0</v>
      </c>
      <c r="M244" s="110">
        <f t="shared" ref="M244" si="439">IFERROR(ROUND(IF(L243,M243/L243*100,0),1),0)</f>
        <v>0</v>
      </c>
      <c r="N244" s="111" t="s">
        <v>129</v>
      </c>
      <c r="S244" s="120"/>
      <c r="AB244" s="146">
        <v>158.30000000000001</v>
      </c>
      <c r="AC244" s="146">
        <v>139.69999999999999</v>
      </c>
      <c r="AD244" s="146">
        <v>100.1</v>
      </c>
      <c r="AE244" s="146">
        <v>100.2</v>
      </c>
      <c r="AF244" s="146">
        <v>100.2</v>
      </c>
      <c r="AG244" s="146">
        <v>100.2</v>
      </c>
    </row>
    <row r="245" spans="1:33" s="17" customFormat="1" ht="15.75" x14ac:dyDescent="0.25">
      <c r="A245" s="34">
        <v>202340</v>
      </c>
      <c r="B245" s="38">
        <f t="shared" si="427"/>
        <v>230700023</v>
      </c>
      <c r="C245" s="34">
        <v>700023</v>
      </c>
      <c r="D245" s="130"/>
      <c r="E245" s="37" t="s">
        <v>85</v>
      </c>
      <c r="F245" s="108" t="s">
        <v>68</v>
      </c>
      <c r="G245" s="54">
        <f t="shared" ref="G245:M245" si="440">G101</f>
        <v>2.5</v>
      </c>
      <c r="H245" s="54">
        <f t="shared" si="440"/>
        <v>2.6</v>
      </c>
      <c r="I245" s="54">
        <f t="shared" si="440"/>
        <v>2.7</v>
      </c>
      <c r="J245" s="54">
        <f t="shared" si="440"/>
        <v>2.8</v>
      </c>
      <c r="K245" s="54">
        <f t="shared" si="440"/>
        <v>2.9</v>
      </c>
      <c r="L245" s="54">
        <f t="shared" si="440"/>
        <v>3.1</v>
      </c>
      <c r="M245" s="54">
        <f t="shared" si="440"/>
        <v>3.4</v>
      </c>
      <c r="N245" s="111" t="s">
        <v>129</v>
      </c>
      <c r="S245" s="120"/>
      <c r="AB245" s="146">
        <v>8972.7999999999993</v>
      </c>
      <c r="AC245" s="146">
        <v>8289.7999999999993</v>
      </c>
      <c r="AD245" s="146">
        <v>8300</v>
      </c>
      <c r="AE245" s="146">
        <v>8320</v>
      </c>
      <c r="AF245" s="146">
        <v>8340</v>
      </c>
      <c r="AG245" s="146">
        <v>8360</v>
      </c>
    </row>
    <row r="246" spans="1:33" s="17" customFormat="1" ht="15.75" x14ac:dyDescent="0.25">
      <c r="A246" s="34">
        <v>202350</v>
      </c>
      <c r="B246" s="38">
        <f t="shared" si="427"/>
        <v>230701023</v>
      </c>
      <c r="C246" s="34">
        <v>701023</v>
      </c>
      <c r="D246" s="130"/>
      <c r="E246" s="50" t="s">
        <v>130</v>
      </c>
      <c r="F246" s="42" t="s">
        <v>115</v>
      </c>
      <c r="G246" s="111" t="s">
        <v>129</v>
      </c>
      <c r="H246" s="110">
        <f>IFERROR(ROUND(IF(G245,H245/G245*100,0),1),0)</f>
        <v>104</v>
      </c>
      <c r="I246" s="110">
        <f t="shared" ref="I246" si="441">IFERROR(ROUND(IF(H245,I245/H245*100,0),1),0)</f>
        <v>103.8</v>
      </c>
      <c r="J246" s="110">
        <f t="shared" ref="J246" si="442">IFERROR(ROUND(IF(I245,J245/I245*100,0),1),0)</f>
        <v>103.7</v>
      </c>
      <c r="K246" s="110">
        <f t="shared" ref="K246" si="443">IFERROR(ROUND(IF(J245,K245/J245*100,0),1),0)</f>
        <v>103.6</v>
      </c>
      <c r="L246" s="110">
        <f t="shared" ref="L246" si="444">IFERROR(ROUND(IF(K245,L245/K245*100,0),1),0)</f>
        <v>106.9</v>
      </c>
      <c r="M246" s="110">
        <f t="shared" ref="M246" si="445">IFERROR(ROUND(IF(L245,M245/L245*100,0),1),0)</f>
        <v>109.7</v>
      </c>
      <c r="N246" s="111" t="s">
        <v>129</v>
      </c>
      <c r="S246" s="120"/>
      <c r="AB246" s="146">
        <v>89.6</v>
      </c>
      <c r="AC246" s="146">
        <v>92.4</v>
      </c>
      <c r="AD246" s="146">
        <v>100.1</v>
      </c>
      <c r="AE246" s="146">
        <v>100.2</v>
      </c>
      <c r="AF246" s="146">
        <v>100.2</v>
      </c>
      <c r="AG246" s="146">
        <v>100.2</v>
      </c>
    </row>
    <row r="247" spans="1:33" s="17" customFormat="1" ht="15.75" x14ac:dyDescent="0.25">
      <c r="A247" s="34">
        <v>202360</v>
      </c>
      <c r="B247" s="38">
        <f t="shared" si="427"/>
        <v>230700030</v>
      </c>
      <c r="C247" s="34">
        <v>700030</v>
      </c>
      <c r="D247" s="130">
        <v>20695</v>
      </c>
      <c r="E247" s="93" t="s">
        <v>75</v>
      </c>
      <c r="F247" s="95" t="s">
        <v>76</v>
      </c>
      <c r="G247" s="109">
        <f t="shared" ref="G247:M247" si="446">ROUND(SUM(G39,G71,G103),1)</f>
        <v>0.5</v>
      </c>
      <c r="H247" s="109">
        <f t="shared" si="446"/>
        <v>0.6</v>
      </c>
      <c r="I247" s="109">
        <f t="shared" si="446"/>
        <v>0.7</v>
      </c>
      <c r="J247" s="46">
        <f t="shared" si="446"/>
        <v>0.8</v>
      </c>
      <c r="K247" s="46">
        <f t="shared" si="446"/>
        <v>0.9</v>
      </c>
      <c r="L247" s="46">
        <f t="shared" si="446"/>
        <v>1</v>
      </c>
      <c r="M247" s="46">
        <f t="shared" si="446"/>
        <v>1.1000000000000001</v>
      </c>
      <c r="N247" s="46">
        <f>IFERROR(ROUND(IF(G247,M247/G247*100,0),1),0)</f>
        <v>220</v>
      </c>
      <c r="P247" s="145">
        <v>27530</v>
      </c>
      <c r="Q247" s="145">
        <v>24840</v>
      </c>
      <c r="S247" s="120"/>
      <c r="AB247" s="146">
        <v>27531</v>
      </c>
      <c r="AC247" s="146">
        <v>24844</v>
      </c>
      <c r="AD247" s="146">
        <v>24960</v>
      </c>
      <c r="AE247" s="146">
        <v>25020</v>
      </c>
      <c r="AF247" s="146">
        <v>25080</v>
      </c>
      <c r="AG247" s="146">
        <v>25140</v>
      </c>
    </row>
    <row r="248" spans="1:33" s="17" customFormat="1" ht="15.75" x14ac:dyDescent="0.25">
      <c r="A248" s="34">
        <v>202370</v>
      </c>
      <c r="B248" s="38">
        <f t="shared" si="427"/>
        <v>230701030</v>
      </c>
      <c r="C248" s="34">
        <v>701030</v>
      </c>
      <c r="D248" s="130"/>
      <c r="E248" s="50" t="s">
        <v>130</v>
      </c>
      <c r="F248" s="42" t="s">
        <v>115</v>
      </c>
      <c r="G248" s="147">
        <f t="shared" ref="G248" si="447">IF(AB248="","",AB248)</f>
        <v>95.3</v>
      </c>
      <c r="H248" s="110">
        <f>IFERROR(ROUND(IF(G247,H247/G247*100,0),1),0)</f>
        <v>120</v>
      </c>
      <c r="I248" s="110">
        <f t="shared" ref="I248" si="448">IFERROR(ROUND(IF(H247,I247/H247*100,0),1),0)</f>
        <v>116.7</v>
      </c>
      <c r="J248" s="110">
        <f t="shared" ref="J248" si="449">IFERROR(ROUND(IF(I247,J247/I247*100,0),1),0)</f>
        <v>114.3</v>
      </c>
      <c r="K248" s="110">
        <f t="shared" ref="K248" si="450">IFERROR(ROUND(IF(J247,K247/J247*100,0),1),0)</f>
        <v>112.5</v>
      </c>
      <c r="L248" s="110">
        <f t="shared" ref="L248" si="451">IFERROR(ROUND(IF(K247,L247/K247*100,0),1),0)</f>
        <v>111.1</v>
      </c>
      <c r="M248" s="110">
        <f t="shared" ref="M248" si="452">IFERROR(ROUND(IF(L247,M247/L247*100,0),1),0)</f>
        <v>110</v>
      </c>
      <c r="N248" s="111" t="s">
        <v>129</v>
      </c>
      <c r="S248" s="120"/>
      <c r="AB248" s="146">
        <v>95.3</v>
      </c>
      <c r="AC248" s="146">
        <v>90.2</v>
      </c>
      <c r="AD248" s="146">
        <v>100.5</v>
      </c>
      <c r="AE248" s="146">
        <v>100.2</v>
      </c>
      <c r="AF248" s="146">
        <v>100.2</v>
      </c>
      <c r="AG248" s="146">
        <v>100.2</v>
      </c>
    </row>
    <row r="249" spans="1:33" s="17" customFormat="1" ht="15.75" x14ac:dyDescent="0.25">
      <c r="A249" s="34">
        <v>202380</v>
      </c>
      <c r="B249" s="38"/>
      <c r="C249" s="34"/>
      <c r="D249" s="130"/>
      <c r="E249" s="37" t="s">
        <v>82</v>
      </c>
      <c r="F249" s="35"/>
      <c r="G249" s="54"/>
      <c r="H249" s="54"/>
      <c r="I249" s="54"/>
      <c r="J249" s="54"/>
      <c r="K249" s="54"/>
      <c r="L249" s="54"/>
      <c r="M249" s="54"/>
      <c r="N249" s="54"/>
      <c r="S249" s="120"/>
      <c r="AB249" s="146"/>
      <c r="AC249" s="146"/>
      <c r="AD249" s="146"/>
      <c r="AE249" s="146"/>
      <c r="AF249" s="146"/>
      <c r="AG249" s="146"/>
    </row>
    <row r="250" spans="1:33" s="17" customFormat="1" ht="31.5" x14ac:dyDescent="0.25">
      <c r="A250" s="34">
        <v>202390</v>
      </c>
      <c r="B250" s="38">
        <f t="shared" ref="B250:B257" si="453">VALUE(CONCATENATE($A$2,$C$4,C250))</f>
        <v>230700031</v>
      </c>
      <c r="C250" s="34">
        <v>700031</v>
      </c>
      <c r="D250" s="130"/>
      <c r="E250" s="37" t="s">
        <v>83</v>
      </c>
      <c r="F250" s="108" t="s">
        <v>76</v>
      </c>
      <c r="G250" s="54">
        <f t="shared" ref="G250:M250" si="454">G39</f>
        <v>0</v>
      </c>
      <c r="H250" s="54">
        <f t="shared" si="454"/>
        <v>0</v>
      </c>
      <c r="I250" s="54">
        <f t="shared" si="454"/>
        <v>0</v>
      </c>
      <c r="J250" s="54">
        <f t="shared" si="454"/>
        <v>0</v>
      </c>
      <c r="K250" s="54">
        <f t="shared" si="454"/>
        <v>0</v>
      </c>
      <c r="L250" s="54">
        <f t="shared" si="454"/>
        <v>0</v>
      </c>
      <c r="M250" s="54">
        <f t="shared" si="454"/>
        <v>0</v>
      </c>
      <c r="N250" s="111" t="s">
        <v>129</v>
      </c>
      <c r="S250" s="120"/>
      <c r="AB250" s="146">
        <v>17241</v>
      </c>
      <c r="AC250" s="146">
        <v>15162</v>
      </c>
      <c r="AD250" s="146">
        <v>15260</v>
      </c>
      <c r="AE250" s="146">
        <v>15300</v>
      </c>
      <c r="AF250" s="146">
        <v>15340</v>
      </c>
      <c r="AG250" s="146">
        <v>15380</v>
      </c>
    </row>
    <row r="251" spans="1:33" s="17" customFormat="1" ht="15.75" x14ac:dyDescent="0.25">
      <c r="A251" s="34">
        <v>202400</v>
      </c>
      <c r="B251" s="38">
        <f t="shared" si="453"/>
        <v>230701031</v>
      </c>
      <c r="C251" s="34">
        <v>701031</v>
      </c>
      <c r="D251" s="130"/>
      <c r="E251" s="50" t="s">
        <v>130</v>
      </c>
      <c r="F251" s="42" t="s">
        <v>115</v>
      </c>
      <c r="G251" s="111" t="s">
        <v>129</v>
      </c>
      <c r="H251" s="110">
        <f>IFERROR(ROUND(IF(G250,H250/G250*100,0),1),0)</f>
        <v>0</v>
      </c>
      <c r="I251" s="110">
        <f t="shared" ref="I251" si="455">IFERROR(ROUND(IF(H250,I250/H250*100,0),1),0)</f>
        <v>0</v>
      </c>
      <c r="J251" s="110">
        <f t="shared" ref="J251" si="456">IFERROR(ROUND(IF(I250,J250/I250*100,0),1),0)</f>
        <v>0</v>
      </c>
      <c r="K251" s="110">
        <f t="shared" ref="K251" si="457">IFERROR(ROUND(IF(J250,K250/J250*100,0),1),0)</f>
        <v>0</v>
      </c>
      <c r="L251" s="110">
        <f t="shared" ref="L251" si="458">IFERROR(ROUND(IF(K250,L250/K250*100,0),1),0)</f>
        <v>0</v>
      </c>
      <c r="M251" s="110">
        <f t="shared" ref="M251" si="459">IFERROR(ROUND(IF(L250,M250/L250*100,0),1),0)</f>
        <v>0</v>
      </c>
      <c r="N251" s="111" t="s">
        <v>129</v>
      </c>
      <c r="S251" s="120"/>
      <c r="AB251" s="146">
        <v>92.2</v>
      </c>
      <c r="AC251" s="146">
        <v>87.9</v>
      </c>
      <c r="AD251" s="146">
        <v>100.6</v>
      </c>
      <c r="AE251" s="146">
        <v>100.3</v>
      </c>
      <c r="AF251" s="146">
        <v>100.3</v>
      </c>
      <c r="AG251" s="146">
        <v>100.3</v>
      </c>
    </row>
    <row r="252" spans="1:33" s="17" customFormat="1" ht="31.5" x14ac:dyDescent="0.25">
      <c r="A252" s="34">
        <v>202410</v>
      </c>
      <c r="B252" s="38">
        <f t="shared" si="453"/>
        <v>230700032</v>
      </c>
      <c r="C252" s="34">
        <v>700032</v>
      </c>
      <c r="D252" s="130"/>
      <c r="E252" s="37" t="s">
        <v>84</v>
      </c>
      <c r="F252" s="108" t="s">
        <v>76</v>
      </c>
      <c r="G252" s="54">
        <f t="shared" ref="G252:M252" si="460">G71</f>
        <v>0</v>
      </c>
      <c r="H252" s="54">
        <f t="shared" si="460"/>
        <v>0</v>
      </c>
      <c r="I252" s="54">
        <f t="shared" si="460"/>
        <v>0</v>
      </c>
      <c r="J252" s="54">
        <f t="shared" si="460"/>
        <v>0</v>
      </c>
      <c r="K252" s="54">
        <f t="shared" si="460"/>
        <v>0</v>
      </c>
      <c r="L252" s="54">
        <f t="shared" si="460"/>
        <v>0</v>
      </c>
      <c r="M252" s="54">
        <f t="shared" si="460"/>
        <v>0</v>
      </c>
      <c r="N252" s="111" t="s">
        <v>129</v>
      </c>
      <c r="S252" s="120"/>
      <c r="AB252" s="146">
        <v>0</v>
      </c>
      <c r="AC252" s="146">
        <v>0</v>
      </c>
      <c r="AD252" s="146">
        <v>0</v>
      </c>
      <c r="AE252" s="146">
        <v>0</v>
      </c>
      <c r="AF252" s="146">
        <v>0</v>
      </c>
      <c r="AG252" s="146">
        <v>0</v>
      </c>
    </row>
    <row r="253" spans="1:33" s="17" customFormat="1" ht="15.75" x14ac:dyDescent="0.25">
      <c r="A253" s="34">
        <v>202420</v>
      </c>
      <c r="B253" s="38">
        <f t="shared" si="453"/>
        <v>230701032</v>
      </c>
      <c r="C253" s="34">
        <v>701032</v>
      </c>
      <c r="D253" s="130"/>
      <c r="E253" s="50" t="s">
        <v>130</v>
      </c>
      <c r="F253" s="42" t="s">
        <v>115</v>
      </c>
      <c r="G253" s="111" t="s">
        <v>129</v>
      </c>
      <c r="H253" s="110">
        <f>IFERROR(ROUND(IF(G252,H252/G252*100,0),1),0)</f>
        <v>0</v>
      </c>
      <c r="I253" s="110">
        <f t="shared" ref="I253" si="461">IFERROR(ROUND(IF(H252,I252/H252*100,0),1),0)</f>
        <v>0</v>
      </c>
      <c r="J253" s="110">
        <f t="shared" ref="J253" si="462">IFERROR(ROUND(IF(I252,J252/I252*100,0),1),0)</f>
        <v>0</v>
      </c>
      <c r="K253" s="110">
        <f t="shared" ref="K253" si="463">IFERROR(ROUND(IF(J252,K252/J252*100,0),1),0)</f>
        <v>0</v>
      </c>
      <c r="L253" s="110">
        <f t="shared" ref="L253" si="464">IFERROR(ROUND(IF(K252,L252/K252*100,0),1),0)</f>
        <v>0</v>
      </c>
      <c r="M253" s="110">
        <f t="shared" ref="M253" si="465">IFERROR(ROUND(IF(L252,M252/L252*100,0),1),0)</f>
        <v>0</v>
      </c>
      <c r="N253" s="111" t="s">
        <v>129</v>
      </c>
      <c r="S253" s="120"/>
      <c r="AB253" s="146">
        <v>0</v>
      </c>
      <c r="AC253" s="146">
        <v>0</v>
      </c>
      <c r="AD253" s="146">
        <v>0</v>
      </c>
      <c r="AE253" s="146">
        <v>0</v>
      </c>
      <c r="AF253" s="146">
        <v>0</v>
      </c>
      <c r="AG253" s="146">
        <v>0</v>
      </c>
    </row>
    <row r="254" spans="1:33" s="17" customFormat="1" ht="15.75" x14ac:dyDescent="0.25">
      <c r="A254" s="34">
        <v>202430</v>
      </c>
      <c r="B254" s="38">
        <f t="shared" si="453"/>
        <v>230700033</v>
      </c>
      <c r="C254" s="34">
        <v>700033</v>
      </c>
      <c r="D254" s="130"/>
      <c r="E254" s="37" t="s">
        <v>85</v>
      </c>
      <c r="F254" s="108" t="s">
        <v>76</v>
      </c>
      <c r="G254" s="54">
        <f t="shared" ref="G254:M254" si="466">G103</f>
        <v>0.5</v>
      </c>
      <c r="H254" s="54">
        <f t="shared" si="466"/>
        <v>0.6</v>
      </c>
      <c r="I254" s="54">
        <f t="shared" si="466"/>
        <v>0.7</v>
      </c>
      <c r="J254" s="54">
        <f t="shared" si="466"/>
        <v>0.8</v>
      </c>
      <c r="K254" s="54">
        <f t="shared" si="466"/>
        <v>0.9</v>
      </c>
      <c r="L254" s="54">
        <f t="shared" si="466"/>
        <v>1</v>
      </c>
      <c r="M254" s="54">
        <f t="shared" si="466"/>
        <v>1.1000000000000001</v>
      </c>
      <c r="N254" s="111" t="s">
        <v>129</v>
      </c>
      <c r="S254" s="120"/>
      <c r="AB254" s="146">
        <v>10290</v>
      </c>
      <c r="AC254" s="146">
        <v>9682</v>
      </c>
      <c r="AD254" s="146">
        <v>9700</v>
      </c>
      <c r="AE254" s="146">
        <v>9720</v>
      </c>
      <c r="AF254" s="146">
        <v>9740</v>
      </c>
      <c r="AG254" s="146">
        <v>9760</v>
      </c>
    </row>
    <row r="255" spans="1:33" s="17" customFormat="1" ht="15.75" x14ac:dyDescent="0.25">
      <c r="A255" s="34">
        <v>202440</v>
      </c>
      <c r="B255" s="38">
        <f t="shared" si="453"/>
        <v>230701033</v>
      </c>
      <c r="C255" s="34">
        <v>701033</v>
      </c>
      <c r="D255" s="130"/>
      <c r="E255" s="50" t="s">
        <v>130</v>
      </c>
      <c r="F255" s="42" t="s">
        <v>115</v>
      </c>
      <c r="G255" s="111" t="s">
        <v>129</v>
      </c>
      <c r="H255" s="110">
        <f>IFERROR(ROUND(IF(G254,H254/G254*100,0),1),0)</f>
        <v>120</v>
      </c>
      <c r="I255" s="110">
        <f t="shared" ref="I255" si="467">IFERROR(ROUND(IF(H254,I254/H254*100,0),1),0)</f>
        <v>116.7</v>
      </c>
      <c r="J255" s="110">
        <f t="shared" ref="J255" si="468">IFERROR(ROUND(IF(I254,J254/I254*100,0),1),0)</f>
        <v>114.3</v>
      </c>
      <c r="K255" s="110">
        <f t="shared" ref="K255" si="469">IFERROR(ROUND(IF(J254,K254/J254*100,0),1),0)</f>
        <v>112.5</v>
      </c>
      <c r="L255" s="110">
        <f t="shared" ref="L255" si="470">IFERROR(ROUND(IF(K254,L254/K254*100,0),1),0)</f>
        <v>111.1</v>
      </c>
      <c r="M255" s="110">
        <f t="shared" ref="M255" si="471">IFERROR(ROUND(IF(L254,M254/L254*100,0),1),0)</f>
        <v>110</v>
      </c>
      <c r="N255" s="111" t="s">
        <v>129</v>
      </c>
      <c r="S255" s="120"/>
      <c r="AB255" s="146">
        <v>101.1</v>
      </c>
      <c r="AC255" s="146">
        <v>94.1</v>
      </c>
      <c r="AD255" s="146">
        <v>100.2</v>
      </c>
      <c r="AE255" s="146">
        <v>100.2</v>
      </c>
      <c r="AF255" s="146">
        <v>100.2</v>
      </c>
      <c r="AG255" s="146">
        <v>100.2</v>
      </c>
    </row>
    <row r="256" spans="1:33" s="17" customFormat="1" ht="15.75" x14ac:dyDescent="0.2">
      <c r="A256" s="34">
        <v>202450</v>
      </c>
      <c r="B256" s="38">
        <f t="shared" si="453"/>
        <v>230700040</v>
      </c>
      <c r="C256" s="34">
        <v>700040</v>
      </c>
      <c r="D256" s="130"/>
      <c r="E256" s="93" t="s">
        <v>77</v>
      </c>
      <c r="F256" s="95" t="s">
        <v>78</v>
      </c>
      <c r="G256" s="46">
        <f t="shared" ref="G256:M256" si="472">ROUND(SUM(G41,G73,G105),1)</f>
        <v>0.3</v>
      </c>
      <c r="H256" s="46">
        <f t="shared" si="472"/>
        <v>0.3</v>
      </c>
      <c r="I256" s="46">
        <f t="shared" si="472"/>
        <v>0.4</v>
      </c>
      <c r="J256" s="46">
        <f t="shared" si="472"/>
        <v>0.5</v>
      </c>
      <c r="K256" s="46">
        <f t="shared" si="472"/>
        <v>0.6</v>
      </c>
      <c r="L256" s="46">
        <f t="shared" si="472"/>
        <v>0.8</v>
      </c>
      <c r="M256" s="46">
        <f t="shared" si="472"/>
        <v>0.8</v>
      </c>
      <c r="N256" s="46">
        <f>IFERROR(ROUND(IF(G256,M256/G256*100,0),1),0)</f>
        <v>266.7</v>
      </c>
      <c r="S256" s="120"/>
      <c r="AB256" s="146">
        <v>66</v>
      </c>
      <c r="AC256" s="146">
        <v>87</v>
      </c>
      <c r="AD256" s="146">
        <v>88</v>
      </c>
      <c r="AE256" s="146">
        <v>89</v>
      </c>
      <c r="AF256" s="146">
        <v>90</v>
      </c>
      <c r="AG256" s="146">
        <v>91</v>
      </c>
    </row>
    <row r="257" spans="1:33" s="17" customFormat="1" ht="15.75" x14ac:dyDescent="0.25">
      <c r="A257" s="34">
        <v>202460</v>
      </c>
      <c r="B257" s="38">
        <f t="shared" si="453"/>
        <v>230701040</v>
      </c>
      <c r="C257" s="34">
        <v>701040</v>
      </c>
      <c r="D257" s="130"/>
      <c r="E257" s="50" t="s">
        <v>130</v>
      </c>
      <c r="F257" s="42" t="s">
        <v>115</v>
      </c>
      <c r="G257" s="147">
        <f t="shared" ref="G257" si="473">IF(AB257="","",AB257)</f>
        <v>54.5</v>
      </c>
      <c r="H257" s="110">
        <f>IFERROR(ROUND(IF(G256,H256/G256*100,0),1),0)</f>
        <v>100</v>
      </c>
      <c r="I257" s="110">
        <f t="shared" ref="I257" si="474">IFERROR(ROUND(IF(H256,I256/H256*100,0),1),0)</f>
        <v>133.30000000000001</v>
      </c>
      <c r="J257" s="110">
        <f t="shared" ref="J257" si="475">IFERROR(ROUND(IF(I256,J256/I256*100,0),1),0)</f>
        <v>125</v>
      </c>
      <c r="K257" s="110">
        <f t="shared" ref="K257" si="476">IFERROR(ROUND(IF(J256,K256/J256*100,0),1),0)</f>
        <v>120</v>
      </c>
      <c r="L257" s="110">
        <f t="shared" ref="L257" si="477">IFERROR(ROUND(IF(K256,L256/K256*100,0),1),0)</f>
        <v>133.30000000000001</v>
      </c>
      <c r="M257" s="110">
        <f t="shared" ref="M257" si="478">IFERROR(ROUND(IF(L256,M256/L256*100,0),1),0)</f>
        <v>100</v>
      </c>
      <c r="N257" s="111" t="s">
        <v>129</v>
      </c>
      <c r="S257" s="120"/>
      <c r="AB257" s="146">
        <v>54.5</v>
      </c>
      <c r="AC257" s="146">
        <v>131.80000000000001</v>
      </c>
      <c r="AD257" s="146">
        <v>101.1</v>
      </c>
      <c r="AE257" s="146">
        <v>101.1</v>
      </c>
      <c r="AF257" s="146">
        <v>101.1</v>
      </c>
      <c r="AG257" s="146">
        <v>101.1</v>
      </c>
    </row>
    <row r="258" spans="1:33" s="17" customFormat="1" ht="15.75" x14ac:dyDescent="0.25">
      <c r="A258" s="34">
        <v>202470</v>
      </c>
      <c r="B258" s="38"/>
      <c r="C258" s="34"/>
      <c r="D258" s="130"/>
      <c r="E258" s="37" t="s">
        <v>82</v>
      </c>
      <c r="F258" s="35"/>
      <c r="G258" s="51"/>
      <c r="H258" s="51"/>
      <c r="I258" s="51"/>
      <c r="J258" s="51"/>
      <c r="K258" s="51"/>
      <c r="L258" s="51"/>
      <c r="M258" s="51"/>
      <c r="N258" s="46"/>
      <c r="S258" s="120"/>
      <c r="AB258" s="146"/>
      <c r="AC258" s="146"/>
      <c r="AD258" s="146"/>
      <c r="AE258" s="146"/>
      <c r="AF258" s="146"/>
      <c r="AG258" s="146"/>
    </row>
    <row r="259" spans="1:33" s="17" customFormat="1" ht="31.5" x14ac:dyDescent="0.25">
      <c r="A259" s="34">
        <v>202480</v>
      </c>
      <c r="B259" s="38">
        <f t="shared" ref="B259:B266" si="479">VALUE(CONCATENATE($A$2,$C$4,C259))</f>
        <v>230700041</v>
      </c>
      <c r="C259" s="34">
        <v>700041</v>
      </c>
      <c r="D259" s="130"/>
      <c r="E259" s="37" t="s">
        <v>83</v>
      </c>
      <c r="F259" s="108" t="s">
        <v>78</v>
      </c>
      <c r="G259" s="48" t="str">
        <f t="shared" ref="G259:M259" si="480">G41</f>
        <v/>
      </c>
      <c r="H259" s="48" t="str">
        <f t="shared" si="480"/>
        <v/>
      </c>
      <c r="I259" s="48">
        <f t="shared" si="480"/>
        <v>0</v>
      </c>
      <c r="J259" s="48">
        <f t="shared" si="480"/>
        <v>0</v>
      </c>
      <c r="K259" s="48">
        <f t="shared" si="480"/>
        <v>0</v>
      </c>
      <c r="L259" s="48">
        <f t="shared" si="480"/>
        <v>0</v>
      </c>
      <c r="M259" s="48">
        <f t="shared" si="480"/>
        <v>0</v>
      </c>
      <c r="N259" s="46">
        <f>IFERROR(ROUND(IF(G259,M259/G259*100,0),1),0)</f>
        <v>0</v>
      </c>
      <c r="S259" s="120"/>
      <c r="AB259" s="146">
        <v>0</v>
      </c>
      <c r="AC259" s="146">
        <v>0</v>
      </c>
      <c r="AD259" s="146">
        <v>0</v>
      </c>
      <c r="AE259" s="146">
        <v>0</v>
      </c>
      <c r="AF259" s="146">
        <v>0</v>
      </c>
      <c r="AG259" s="146">
        <v>0</v>
      </c>
    </row>
    <row r="260" spans="1:33" s="17" customFormat="1" ht="15.75" x14ac:dyDescent="0.25">
      <c r="A260" s="34">
        <v>202490</v>
      </c>
      <c r="B260" s="38">
        <f t="shared" si="479"/>
        <v>230701041</v>
      </c>
      <c r="C260" s="34">
        <v>701041</v>
      </c>
      <c r="D260" s="130"/>
      <c r="E260" s="50" t="s">
        <v>130</v>
      </c>
      <c r="F260" s="42" t="s">
        <v>115</v>
      </c>
      <c r="G260" s="111" t="s">
        <v>129</v>
      </c>
      <c r="H260" s="110">
        <f>IFERROR(ROUND(IF(G259,H259/G259*100,0),1),0)</f>
        <v>0</v>
      </c>
      <c r="I260" s="110">
        <f t="shared" ref="I260" si="481">IFERROR(ROUND(IF(H259,I259/H259*100,0),1),0)</f>
        <v>0</v>
      </c>
      <c r="J260" s="110">
        <f t="shared" ref="J260" si="482">IFERROR(ROUND(IF(I259,J259/I259*100,0),1),0)</f>
        <v>0</v>
      </c>
      <c r="K260" s="110">
        <f t="shared" ref="K260" si="483">IFERROR(ROUND(IF(J259,K259/J259*100,0),1),0)</f>
        <v>0</v>
      </c>
      <c r="L260" s="110">
        <f t="shared" ref="L260" si="484">IFERROR(ROUND(IF(K259,L259/K259*100,0),1),0)</f>
        <v>0</v>
      </c>
      <c r="M260" s="110">
        <f t="shared" ref="M260" si="485">IFERROR(ROUND(IF(L259,M259/L259*100,0),1),0)</f>
        <v>0</v>
      </c>
      <c r="N260" s="111" t="s">
        <v>129</v>
      </c>
      <c r="S260" s="120"/>
      <c r="AB260" s="146">
        <v>0</v>
      </c>
      <c r="AC260" s="146">
        <v>0</v>
      </c>
      <c r="AD260" s="146">
        <v>0</v>
      </c>
      <c r="AE260" s="146">
        <v>0</v>
      </c>
      <c r="AF260" s="146">
        <v>0</v>
      </c>
      <c r="AG260" s="146">
        <v>0</v>
      </c>
    </row>
    <row r="261" spans="1:33" s="17" customFormat="1" ht="31.5" x14ac:dyDescent="0.25">
      <c r="A261" s="34">
        <v>202500</v>
      </c>
      <c r="B261" s="38">
        <f t="shared" si="479"/>
        <v>230700042</v>
      </c>
      <c r="C261" s="34">
        <v>700042</v>
      </c>
      <c r="D261" s="130"/>
      <c r="E261" s="37" t="s">
        <v>84</v>
      </c>
      <c r="F261" s="108" t="s">
        <v>78</v>
      </c>
      <c r="G261" s="48">
        <f t="shared" ref="G261:M261" si="486">G73</f>
        <v>0</v>
      </c>
      <c r="H261" s="48">
        <f t="shared" si="486"/>
        <v>0</v>
      </c>
      <c r="I261" s="48">
        <f t="shared" si="486"/>
        <v>0</v>
      </c>
      <c r="J261" s="48">
        <f t="shared" si="486"/>
        <v>0</v>
      </c>
      <c r="K261" s="48">
        <f t="shared" si="486"/>
        <v>0</v>
      </c>
      <c r="L261" s="48">
        <f t="shared" si="486"/>
        <v>0</v>
      </c>
      <c r="M261" s="48">
        <f t="shared" si="486"/>
        <v>0</v>
      </c>
      <c r="N261" s="111" t="s">
        <v>129</v>
      </c>
      <c r="S261" s="120"/>
      <c r="AB261" s="146">
        <v>1</v>
      </c>
      <c r="AC261" s="146">
        <v>0</v>
      </c>
      <c r="AD261" s="146">
        <v>0</v>
      </c>
      <c r="AE261" s="146">
        <v>0</v>
      </c>
      <c r="AF261" s="146">
        <v>0</v>
      </c>
      <c r="AG261" s="146">
        <v>0</v>
      </c>
    </row>
    <row r="262" spans="1:33" s="17" customFormat="1" ht="15.75" x14ac:dyDescent="0.25">
      <c r="A262" s="34">
        <v>202510</v>
      </c>
      <c r="B262" s="38">
        <f t="shared" si="479"/>
        <v>230701042</v>
      </c>
      <c r="C262" s="34">
        <v>701042</v>
      </c>
      <c r="D262" s="130"/>
      <c r="E262" s="50" t="s">
        <v>130</v>
      </c>
      <c r="F262" s="42" t="s">
        <v>115</v>
      </c>
      <c r="G262" s="111" t="s">
        <v>129</v>
      </c>
      <c r="H262" s="110">
        <f>IFERROR(ROUND(IF(G261,H261/G261*100,0),1),0)</f>
        <v>0</v>
      </c>
      <c r="I262" s="110">
        <f t="shared" ref="I262" si="487">IFERROR(ROUND(IF(H261,I261/H261*100,0),1),0)</f>
        <v>0</v>
      </c>
      <c r="J262" s="110">
        <f t="shared" ref="J262" si="488">IFERROR(ROUND(IF(I261,J261/I261*100,0),1),0)</f>
        <v>0</v>
      </c>
      <c r="K262" s="110">
        <f t="shared" ref="K262" si="489">IFERROR(ROUND(IF(J261,K261/J261*100,0),1),0)</f>
        <v>0</v>
      </c>
      <c r="L262" s="110">
        <f t="shared" ref="L262" si="490">IFERROR(ROUND(IF(K261,L261/K261*100,0),1),0)</f>
        <v>0</v>
      </c>
      <c r="M262" s="110">
        <f t="shared" ref="M262" si="491">IFERROR(ROUND(IF(L261,M261/L261*100,0),1),0)</f>
        <v>0</v>
      </c>
      <c r="N262" s="111" t="s">
        <v>129</v>
      </c>
      <c r="S262" s="120"/>
      <c r="AB262" s="146">
        <v>100</v>
      </c>
      <c r="AC262" s="146">
        <v>0</v>
      </c>
      <c r="AD262" s="146">
        <v>0</v>
      </c>
      <c r="AE262" s="146">
        <v>0</v>
      </c>
      <c r="AF262" s="146">
        <v>0</v>
      </c>
      <c r="AG262" s="146">
        <v>0</v>
      </c>
    </row>
    <row r="263" spans="1:33" s="17" customFormat="1" ht="15.75" x14ac:dyDescent="0.25">
      <c r="A263" s="34">
        <v>202520</v>
      </c>
      <c r="B263" s="38">
        <f t="shared" si="479"/>
        <v>230700043</v>
      </c>
      <c r="C263" s="34">
        <v>700043</v>
      </c>
      <c r="D263" s="130"/>
      <c r="E263" s="37" t="s">
        <v>85</v>
      </c>
      <c r="F263" s="108" t="s">
        <v>78</v>
      </c>
      <c r="G263" s="48">
        <f t="shared" ref="G263:M263" si="492">G105</f>
        <v>0.3</v>
      </c>
      <c r="H263" s="48">
        <f t="shared" si="492"/>
        <v>0.3</v>
      </c>
      <c r="I263" s="48">
        <f t="shared" si="492"/>
        <v>0.4</v>
      </c>
      <c r="J263" s="48">
        <f t="shared" si="492"/>
        <v>0.5</v>
      </c>
      <c r="K263" s="48">
        <f t="shared" si="492"/>
        <v>0.6</v>
      </c>
      <c r="L263" s="48">
        <f t="shared" si="492"/>
        <v>0.8</v>
      </c>
      <c r="M263" s="48">
        <f t="shared" si="492"/>
        <v>0.8</v>
      </c>
      <c r="N263" s="111" t="s">
        <v>129</v>
      </c>
      <c r="S263" s="120"/>
      <c r="AB263" s="146">
        <v>65</v>
      </c>
      <c r="AC263" s="146">
        <v>87</v>
      </c>
      <c r="AD263" s="146">
        <v>88</v>
      </c>
      <c r="AE263" s="146">
        <v>89</v>
      </c>
      <c r="AF263" s="146">
        <v>90</v>
      </c>
      <c r="AG263" s="146">
        <v>91</v>
      </c>
    </row>
    <row r="264" spans="1:33" s="17" customFormat="1" ht="15.75" x14ac:dyDescent="0.25">
      <c r="A264" s="34">
        <v>202530</v>
      </c>
      <c r="B264" s="38">
        <f t="shared" si="479"/>
        <v>230701043</v>
      </c>
      <c r="C264" s="34">
        <v>701043</v>
      </c>
      <c r="D264" s="130"/>
      <c r="E264" s="50" t="s">
        <v>130</v>
      </c>
      <c r="F264" s="42" t="s">
        <v>115</v>
      </c>
      <c r="G264" s="111" t="s">
        <v>129</v>
      </c>
      <c r="H264" s="110">
        <f>IFERROR(ROUND(IF(G263,H263/G263*100,0),1),0)</f>
        <v>100</v>
      </c>
      <c r="I264" s="110">
        <f t="shared" ref="I264" si="493">IFERROR(ROUND(IF(H263,I263/H263*100,0),1),0)</f>
        <v>133.30000000000001</v>
      </c>
      <c r="J264" s="110">
        <f t="shared" ref="J264" si="494">IFERROR(ROUND(IF(I263,J263/I263*100,0),1),0)</f>
        <v>125</v>
      </c>
      <c r="K264" s="110">
        <f t="shared" ref="K264" si="495">IFERROR(ROUND(IF(J263,K263/J263*100,0),1),0)</f>
        <v>120</v>
      </c>
      <c r="L264" s="110">
        <f t="shared" ref="L264" si="496">IFERROR(ROUND(IF(K263,L263/K263*100,0),1),0)</f>
        <v>133.30000000000001</v>
      </c>
      <c r="M264" s="110">
        <f t="shared" ref="M264" si="497">IFERROR(ROUND(IF(L263,M263/L263*100,0),1),0)</f>
        <v>100</v>
      </c>
      <c r="N264" s="111" t="s">
        <v>129</v>
      </c>
      <c r="S264" s="120"/>
      <c r="AB264" s="146">
        <v>54.2</v>
      </c>
      <c r="AC264" s="146">
        <v>133.80000000000001</v>
      </c>
      <c r="AD264" s="146">
        <v>101.1</v>
      </c>
      <c r="AE264" s="146">
        <v>101.1</v>
      </c>
      <c r="AF264" s="146">
        <v>101.1</v>
      </c>
      <c r="AG264" s="146">
        <v>101.1</v>
      </c>
    </row>
    <row r="265" spans="1:33" s="17" customFormat="1" ht="15.75" x14ac:dyDescent="0.2">
      <c r="A265" s="34">
        <v>202540</v>
      </c>
      <c r="B265" s="38">
        <f t="shared" si="479"/>
        <v>230700050</v>
      </c>
      <c r="C265" s="34">
        <v>700050</v>
      </c>
      <c r="D265" s="130"/>
      <c r="E265" s="93" t="s">
        <v>79</v>
      </c>
      <c r="F265" s="95" t="s">
        <v>80</v>
      </c>
      <c r="G265" s="46">
        <f t="shared" ref="G265:M265" si="498">ROUND(SUM(G43,G75,G107),1)</f>
        <v>305</v>
      </c>
      <c r="H265" s="46">
        <f t="shared" si="498"/>
        <v>307.2</v>
      </c>
      <c r="I265" s="46">
        <f t="shared" si="498"/>
        <v>308.39999999999998</v>
      </c>
      <c r="J265" s="46">
        <f t="shared" si="498"/>
        <v>309.5</v>
      </c>
      <c r="K265" s="46">
        <f t="shared" si="498"/>
        <v>310.7</v>
      </c>
      <c r="L265" s="46">
        <f t="shared" si="498"/>
        <v>311.8</v>
      </c>
      <c r="M265" s="46">
        <f t="shared" si="498"/>
        <v>314.3</v>
      </c>
      <c r="N265" s="46">
        <f>IFERROR(ROUND(IF(G265,M265/G265*100,0),1),0)</f>
        <v>103</v>
      </c>
      <c r="S265" s="120"/>
      <c r="AB265" s="146">
        <v>383765.6</v>
      </c>
      <c r="AC265" s="146">
        <v>385129.2</v>
      </c>
      <c r="AD265" s="146">
        <v>387585</v>
      </c>
      <c r="AE265" s="146">
        <v>388300</v>
      </c>
      <c r="AF265" s="146">
        <v>389250</v>
      </c>
      <c r="AG265" s="146">
        <v>390300</v>
      </c>
    </row>
    <row r="266" spans="1:33" s="17" customFormat="1" ht="15.75" x14ac:dyDescent="0.25">
      <c r="A266" s="34">
        <v>202550</v>
      </c>
      <c r="B266" s="38">
        <f t="shared" si="479"/>
        <v>230701050</v>
      </c>
      <c r="C266" s="34">
        <v>701050</v>
      </c>
      <c r="D266" s="130"/>
      <c r="E266" s="50" t="s">
        <v>130</v>
      </c>
      <c r="F266" s="42" t="s">
        <v>115</v>
      </c>
      <c r="G266" s="147">
        <f>IF(AB266="","",AB266)</f>
        <v>100.1</v>
      </c>
      <c r="H266" s="110">
        <f>IFERROR(ROUND(IF(G265,H265/G265*100,0),1),0)</f>
        <v>100.7</v>
      </c>
      <c r="I266" s="110">
        <f t="shared" ref="I266" si="499">IFERROR(ROUND(IF(H265,I265/H265*100,0),1),0)</f>
        <v>100.4</v>
      </c>
      <c r="J266" s="110">
        <f t="shared" ref="J266" si="500">IFERROR(ROUND(IF(I265,J265/I265*100,0),1),0)</f>
        <v>100.4</v>
      </c>
      <c r="K266" s="110">
        <f t="shared" ref="K266" si="501">IFERROR(ROUND(IF(J265,K265/J265*100,0),1),0)</f>
        <v>100.4</v>
      </c>
      <c r="L266" s="110">
        <f t="shared" ref="L266" si="502">IFERROR(ROUND(IF(K265,L265/K265*100,0),1),0)</f>
        <v>100.4</v>
      </c>
      <c r="M266" s="110">
        <f t="shared" ref="M266" si="503">IFERROR(ROUND(IF(L265,M265/L265*100,0),1),0)</f>
        <v>100.8</v>
      </c>
      <c r="N266" s="111" t="s">
        <v>129</v>
      </c>
      <c r="S266" s="120"/>
      <c r="AB266" s="146">
        <v>100.1</v>
      </c>
      <c r="AC266" s="146">
        <v>100.4</v>
      </c>
      <c r="AD266" s="146">
        <v>100.6</v>
      </c>
      <c r="AE266" s="146">
        <v>100.2</v>
      </c>
      <c r="AF266" s="146">
        <v>100.2</v>
      </c>
      <c r="AG266" s="146">
        <v>100.3</v>
      </c>
    </row>
    <row r="267" spans="1:33" s="17" customFormat="1" ht="15.75" x14ac:dyDescent="0.25">
      <c r="A267" s="34">
        <v>202560</v>
      </c>
      <c r="B267" s="38"/>
      <c r="C267" s="34"/>
      <c r="D267" s="130"/>
      <c r="E267" s="37" t="s">
        <v>82</v>
      </c>
      <c r="F267" s="35"/>
      <c r="G267" s="54"/>
      <c r="H267" s="54"/>
      <c r="I267" s="54"/>
      <c r="J267" s="54"/>
      <c r="K267" s="54"/>
      <c r="L267" s="54"/>
      <c r="M267" s="54"/>
      <c r="N267" s="54"/>
      <c r="S267" s="120"/>
      <c r="AB267" s="146"/>
      <c r="AC267" s="146"/>
      <c r="AD267" s="146"/>
      <c r="AE267" s="146"/>
      <c r="AF267" s="146"/>
      <c r="AG267" s="146"/>
    </row>
    <row r="268" spans="1:33" s="17" customFormat="1" ht="31.5" x14ac:dyDescent="0.25">
      <c r="A268" s="34">
        <v>202570</v>
      </c>
      <c r="B268" s="38">
        <f t="shared" ref="B268:B280" si="504">VALUE(CONCATENATE($A$2,$C$4,C268))</f>
        <v>230700051</v>
      </c>
      <c r="C268" s="34">
        <v>700051</v>
      </c>
      <c r="D268" s="130"/>
      <c r="E268" s="37" t="s">
        <v>83</v>
      </c>
      <c r="F268" s="108" t="s">
        <v>80</v>
      </c>
      <c r="G268" s="48">
        <f t="shared" ref="G268:M268" si="505">G43</f>
        <v>0</v>
      </c>
      <c r="H268" s="48">
        <f t="shared" si="505"/>
        <v>0</v>
      </c>
      <c r="I268" s="48">
        <f t="shared" si="505"/>
        <v>0</v>
      </c>
      <c r="J268" s="48">
        <f t="shared" si="505"/>
        <v>0</v>
      </c>
      <c r="K268" s="48">
        <f t="shared" si="505"/>
        <v>0</v>
      </c>
      <c r="L268" s="48">
        <f t="shared" si="505"/>
        <v>0</v>
      </c>
      <c r="M268" s="48">
        <f t="shared" si="505"/>
        <v>0</v>
      </c>
      <c r="N268" s="111" t="s">
        <v>129</v>
      </c>
      <c r="S268" s="120"/>
      <c r="AB268" s="146">
        <v>269319.7</v>
      </c>
      <c r="AC268" s="146">
        <v>269354</v>
      </c>
      <c r="AD268" s="146">
        <v>269850</v>
      </c>
      <c r="AE268" s="146">
        <v>270000</v>
      </c>
      <c r="AF268" s="146">
        <v>270150</v>
      </c>
      <c r="AG268" s="146">
        <v>270300</v>
      </c>
    </row>
    <row r="269" spans="1:33" s="17" customFormat="1" ht="15.75" x14ac:dyDescent="0.25">
      <c r="A269" s="34">
        <v>202580</v>
      </c>
      <c r="B269" s="38">
        <f t="shared" si="504"/>
        <v>230701051</v>
      </c>
      <c r="C269" s="34">
        <v>701051</v>
      </c>
      <c r="D269" s="130"/>
      <c r="E269" s="50" t="s">
        <v>130</v>
      </c>
      <c r="F269" s="42" t="s">
        <v>115</v>
      </c>
      <c r="G269" s="111" t="s">
        <v>129</v>
      </c>
      <c r="H269" s="110">
        <f>IFERROR(ROUND(IF(G268,H268/G268*100,0),1),0)</f>
        <v>0</v>
      </c>
      <c r="I269" s="110">
        <f t="shared" ref="I269" si="506">IFERROR(ROUND(IF(H268,I268/H268*100,0),1),0)</f>
        <v>0</v>
      </c>
      <c r="J269" s="110">
        <f t="shared" ref="J269" si="507">IFERROR(ROUND(IF(I268,J268/I268*100,0),1),0)</f>
        <v>0</v>
      </c>
      <c r="K269" s="110">
        <f t="shared" ref="K269" si="508">IFERROR(ROUND(IF(J268,K268/J268*100,0),1),0)</f>
        <v>0</v>
      </c>
      <c r="L269" s="110">
        <f t="shared" ref="L269" si="509">IFERROR(ROUND(IF(K268,L268/K268*100,0),1),0)</f>
        <v>0</v>
      </c>
      <c r="M269" s="110">
        <f t="shared" ref="M269" si="510">IFERROR(ROUND(IF(L268,M268/L268*100,0),1),0)</f>
        <v>0</v>
      </c>
      <c r="N269" s="111" t="s">
        <v>129</v>
      </c>
      <c r="S269" s="120"/>
      <c r="AB269" s="146">
        <v>100.1</v>
      </c>
      <c r="AC269" s="146">
        <v>100</v>
      </c>
      <c r="AD269" s="146">
        <v>100.2</v>
      </c>
      <c r="AE269" s="146">
        <v>100.1</v>
      </c>
      <c r="AF269" s="146">
        <v>100.1</v>
      </c>
      <c r="AG269" s="146">
        <v>100.1</v>
      </c>
    </row>
    <row r="270" spans="1:33" s="17" customFormat="1" ht="31.5" x14ac:dyDescent="0.25">
      <c r="A270" s="34">
        <v>202590</v>
      </c>
      <c r="B270" s="38">
        <f t="shared" si="504"/>
        <v>230700052</v>
      </c>
      <c r="C270" s="34">
        <v>700052</v>
      </c>
      <c r="D270" s="130"/>
      <c r="E270" s="37" t="s">
        <v>84</v>
      </c>
      <c r="F270" s="108" t="s">
        <v>80</v>
      </c>
      <c r="G270" s="48">
        <f t="shared" ref="G270:M270" si="511">G75</f>
        <v>305</v>
      </c>
      <c r="H270" s="48">
        <f t="shared" si="511"/>
        <v>307.2</v>
      </c>
      <c r="I270" s="48">
        <f t="shared" si="511"/>
        <v>308.39999999999998</v>
      </c>
      <c r="J270" s="48">
        <f t="shared" si="511"/>
        <v>309.5</v>
      </c>
      <c r="K270" s="48">
        <f t="shared" si="511"/>
        <v>310.7</v>
      </c>
      <c r="L270" s="48">
        <f t="shared" si="511"/>
        <v>311.8</v>
      </c>
      <c r="M270" s="48">
        <f t="shared" si="511"/>
        <v>314.3</v>
      </c>
      <c r="N270" s="111" t="s">
        <v>129</v>
      </c>
      <c r="S270" s="120"/>
      <c r="AB270" s="146">
        <v>32308.400000000001</v>
      </c>
      <c r="AC270" s="146">
        <v>32390</v>
      </c>
      <c r="AD270" s="146">
        <v>32460</v>
      </c>
      <c r="AE270" s="146">
        <v>32700</v>
      </c>
      <c r="AF270" s="146">
        <v>33100</v>
      </c>
      <c r="AG270" s="146">
        <v>33500</v>
      </c>
    </row>
    <row r="271" spans="1:33" s="17" customFormat="1" ht="15.75" x14ac:dyDescent="0.25">
      <c r="A271" s="34">
        <v>202600</v>
      </c>
      <c r="B271" s="38">
        <f t="shared" si="504"/>
        <v>230701052</v>
      </c>
      <c r="C271" s="34">
        <v>701052</v>
      </c>
      <c r="D271" s="130"/>
      <c r="E271" s="50" t="s">
        <v>130</v>
      </c>
      <c r="F271" s="42" t="s">
        <v>115</v>
      </c>
      <c r="G271" s="111" t="s">
        <v>129</v>
      </c>
      <c r="H271" s="110">
        <f>IFERROR(ROUND(IF(G270,H270/G270*100,0),1),0)</f>
        <v>100.7</v>
      </c>
      <c r="I271" s="110">
        <f t="shared" ref="I271" si="512">IFERROR(ROUND(IF(H270,I270/H270*100,0),1),0)</f>
        <v>100.4</v>
      </c>
      <c r="J271" s="110">
        <f t="shared" ref="J271" si="513">IFERROR(ROUND(IF(I270,J270/I270*100,0),1),0)</f>
        <v>100.4</v>
      </c>
      <c r="K271" s="110">
        <f t="shared" ref="K271" si="514">IFERROR(ROUND(IF(J270,K270/J270*100,0),1),0)</f>
        <v>100.4</v>
      </c>
      <c r="L271" s="110">
        <f t="shared" ref="L271" si="515">IFERROR(ROUND(IF(K270,L270/K270*100,0),1),0)</f>
        <v>100.4</v>
      </c>
      <c r="M271" s="110">
        <f t="shared" ref="M271" si="516">IFERROR(ROUND(IF(L270,M270/L270*100,0),1),0)</f>
        <v>100.8</v>
      </c>
      <c r="N271" s="111" t="s">
        <v>129</v>
      </c>
      <c r="S271" s="120"/>
      <c r="AB271" s="146">
        <v>100.3</v>
      </c>
      <c r="AC271" s="146">
        <v>100.3</v>
      </c>
      <c r="AD271" s="146">
        <v>100.2</v>
      </c>
      <c r="AE271" s="146">
        <v>100.7</v>
      </c>
      <c r="AF271" s="146">
        <v>101.2</v>
      </c>
      <c r="AG271" s="146">
        <v>101.2</v>
      </c>
    </row>
    <row r="272" spans="1:33" s="17" customFormat="1" ht="15.75" x14ac:dyDescent="0.25">
      <c r="A272" s="34">
        <v>202610</v>
      </c>
      <c r="B272" s="38">
        <f t="shared" si="504"/>
        <v>230700053</v>
      </c>
      <c r="C272" s="34">
        <v>700053</v>
      </c>
      <c r="D272" s="130"/>
      <c r="E272" s="37" t="s">
        <v>85</v>
      </c>
      <c r="F272" s="108" t="s">
        <v>80</v>
      </c>
      <c r="G272" s="48">
        <f t="shared" ref="G272:M272" si="517">G107</f>
        <v>0</v>
      </c>
      <c r="H272" s="48">
        <f t="shared" si="517"/>
        <v>0</v>
      </c>
      <c r="I272" s="48">
        <f t="shared" si="517"/>
        <v>0</v>
      </c>
      <c r="J272" s="48">
        <f t="shared" si="517"/>
        <v>0</v>
      </c>
      <c r="K272" s="48">
        <f t="shared" si="517"/>
        <v>0</v>
      </c>
      <c r="L272" s="48">
        <f t="shared" si="517"/>
        <v>0</v>
      </c>
      <c r="M272" s="48">
        <f t="shared" si="517"/>
        <v>0</v>
      </c>
      <c r="N272" s="111" t="s">
        <v>129</v>
      </c>
      <c r="S272" s="120"/>
      <c r="AB272" s="146">
        <v>82137.5</v>
      </c>
      <c r="AC272" s="146">
        <v>83385.2</v>
      </c>
      <c r="AD272" s="146">
        <v>85275</v>
      </c>
      <c r="AE272" s="146">
        <v>85600</v>
      </c>
      <c r="AF272" s="146">
        <v>86000</v>
      </c>
      <c r="AG272" s="146">
        <v>86500</v>
      </c>
    </row>
    <row r="273" spans="1:33" s="17" customFormat="1" ht="15.75" x14ac:dyDescent="0.25">
      <c r="A273" s="34">
        <v>202620</v>
      </c>
      <c r="B273" s="38">
        <f t="shared" si="504"/>
        <v>230701053</v>
      </c>
      <c r="C273" s="34">
        <v>701053</v>
      </c>
      <c r="D273" s="130"/>
      <c r="E273" s="50" t="s">
        <v>130</v>
      </c>
      <c r="F273" s="42" t="s">
        <v>115</v>
      </c>
      <c r="G273" s="111" t="s">
        <v>129</v>
      </c>
      <c r="H273" s="110">
        <f>IFERROR(ROUND(IF(G272,H272/G272*100,0),1),0)</f>
        <v>0</v>
      </c>
      <c r="I273" s="110">
        <f t="shared" ref="I273" si="518">IFERROR(ROUND(IF(H272,I272/H272*100,0),1),0)</f>
        <v>0</v>
      </c>
      <c r="J273" s="110">
        <f t="shared" ref="J273" si="519">IFERROR(ROUND(IF(I272,J272/I272*100,0),1),0)</f>
        <v>0</v>
      </c>
      <c r="K273" s="110">
        <f t="shared" ref="K273" si="520">IFERROR(ROUND(IF(J272,K272/J272*100,0),1),0)</f>
        <v>0</v>
      </c>
      <c r="L273" s="110">
        <f t="shared" ref="L273" si="521">IFERROR(ROUND(IF(K272,L272/K272*100,0),1),0)</f>
        <v>0</v>
      </c>
      <c r="M273" s="110">
        <f t="shared" ref="M273" si="522">IFERROR(ROUND(IF(L272,M272/L272*100,0),1),0)</f>
        <v>0</v>
      </c>
      <c r="N273" s="111" t="s">
        <v>129</v>
      </c>
      <c r="S273" s="120"/>
      <c r="AB273" s="146">
        <v>100.1</v>
      </c>
      <c r="AC273" s="146">
        <v>101.5</v>
      </c>
      <c r="AD273" s="146">
        <v>102.3</v>
      </c>
      <c r="AE273" s="146">
        <v>100.4</v>
      </c>
      <c r="AF273" s="146">
        <v>100.5</v>
      </c>
      <c r="AG273" s="146">
        <v>100.6</v>
      </c>
    </row>
    <row r="274" spans="1:33" s="17" customFormat="1" ht="15.75" x14ac:dyDescent="0.25">
      <c r="A274" s="34">
        <v>202630</v>
      </c>
      <c r="B274" s="38"/>
      <c r="C274" s="34"/>
      <c r="D274" s="130"/>
      <c r="E274" s="80" t="s">
        <v>102</v>
      </c>
      <c r="F274" s="94"/>
      <c r="G274" s="55"/>
      <c r="H274" s="55"/>
      <c r="I274" s="55"/>
      <c r="J274" s="55"/>
      <c r="K274" s="55"/>
      <c r="L274" s="55"/>
      <c r="M274" s="55"/>
      <c r="N274" s="55"/>
      <c r="S274" s="120"/>
      <c r="AB274" s="146"/>
      <c r="AC274" s="146"/>
      <c r="AD274" s="146"/>
      <c r="AE274" s="146"/>
      <c r="AF274" s="146"/>
      <c r="AG274" s="146"/>
    </row>
    <row r="275" spans="1:33" s="17" customFormat="1" ht="47.25" x14ac:dyDescent="0.2">
      <c r="A275" s="34">
        <v>202640</v>
      </c>
      <c r="B275" s="38">
        <f t="shared" si="504"/>
        <v>230800000</v>
      </c>
      <c r="C275" s="34">
        <v>800000</v>
      </c>
      <c r="D275" s="130"/>
      <c r="E275" s="88" t="s">
        <v>103</v>
      </c>
      <c r="F275" s="94" t="s">
        <v>104</v>
      </c>
      <c r="G275" s="46">
        <f t="shared" ref="G275:M275" si="523">G130</f>
        <v>0</v>
      </c>
      <c r="H275" s="46">
        <f t="shared" si="523"/>
        <v>0</v>
      </c>
      <c r="I275" s="46">
        <f t="shared" si="523"/>
        <v>0</v>
      </c>
      <c r="J275" s="46">
        <f t="shared" si="523"/>
        <v>0</v>
      </c>
      <c r="K275" s="46">
        <f t="shared" si="523"/>
        <v>0</v>
      </c>
      <c r="L275" s="46">
        <f t="shared" si="523"/>
        <v>0</v>
      </c>
      <c r="M275" s="46">
        <f t="shared" si="523"/>
        <v>0</v>
      </c>
      <c r="N275" s="46">
        <f>IFERROR(ROUND(IF(G275,M275/G275*100,0),1),0)</f>
        <v>0</v>
      </c>
      <c r="S275" s="120"/>
      <c r="AB275" s="146">
        <v>0</v>
      </c>
      <c r="AC275" s="146">
        <v>0</v>
      </c>
      <c r="AD275" s="146">
        <v>0</v>
      </c>
      <c r="AE275" s="146">
        <v>0</v>
      </c>
      <c r="AF275" s="146">
        <v>0</v>
      </c>
      <c r="AG275" s="146">
        <v>0</v>
      </c>
    </row>
    <row r="276" spans="1:33" s="17" customFormat="1" ht="31.5" x14ac:dyDescent="0.2">
      <c r="A276" s="34">
        <v>202660</v>
      </c>
      <c r="B276" s="38">
        <f t="shared" si="504"/>
        <v>230800010</v>
      </c>
      <c r="C276" s="34">
        <v>800010</v>
      </c>
      <c r="D276" s="130"/>
      <c r="E276" s="28" t="s">
        <v>105</v>
      </c>
      <c r="F276" s="21" t="s">
        <v>106</v>
      </c>
      <c r="G276" s="111">
        <f>G131</f>
        <v>0</v>
      </c>
      <c r="H276" s="111">
        <f t="shared" ref="H276:M276" si="524">H131</f>
        <v>0</v>
      </c>
      <c r="I276" s="111">
        <f t="shared" si="524"/>
        <v>0</v>
      </c>
      <c r="J276" s="111">
        <f t="shared" si="524"/>
        <v>0</v>
      </c>
      <c r="K276" s="111">
        <f t="shared" si="524"/>
        <v>0</v>
      </c>
      <c r="L276" s="111">
        <f t="shared" si="524"/>
        <v>0</v>
      </c>
      <c r="M276" s="111">
        <f t="shared" si="524"/>
        <v>0</v>
      </c>
      <c r="N276" s="111" t="s">
        <v>129</v>
      </c>
      <c r="S276" s="120"/>
      <c r="AB276" s="146">
        <v>0</v>
      </c>
      <c r="AC276" s="146">
        <v>0</v>
      </c>
      <c r="AD276" s="146">
        <v>0</v>
      </c>
      <c r="AE276" s="146">
        <v>0</v>
      </c>
      <c r="AF276" s="146">
        <v>0</v>
      </c>
      <c r="AG276" s="146">
        <v>0</v>
      </c>
    </row>
    <row r="277" spans="1:33" s="17" customFormat="1" ht="15.75" x14ac:dyDescent="0.2">
      <c r="A277" s="34">
        <v>202680</v>
      </c>
      <c r="B277" s="38">
        <f t="shared" si="504"/>
        <v>230</v>
      </c>
      <c r="C277" s="34"/>
      <c r="D277" s="130"/>
      <c r="E277" s="30" t="s">
        <v>82</v>
      </c>
      <c r="F277" s="31"/>
      <c r="G277" s="46"/>
      <c r="H277" s="46"/>
      <c r="I277" s="46"/>
      <c r="J277" s="46"/>
      <c r="K277" s="46"/>
      <c r="L277" s="46"/>
      <c r="M277" s="46"/>
      <c r="N277" s="48"/>
      <c r="S277" s="120"/>
      <c r="AB277" s="146" t="s">
        <v>149</v>
      </c>
      <c r="AC277" s="146" t="s">
        <v>149</v>
      </c>
      <c r="AD277" s="146" t="s">
        <v>149</v>
      </c>
      <c r="AE277" s="146" t="s">
        <v>149</v>
      </c>
      <c r="AF277" s="146" t="s">
        <v>149</v>
      </c>
      <c r="AG277" s="146" t="s">
        <v>149</v>
      </c>
    </row>
    <row r="278" spans="1:33" s="17" customFormat="1" ht="31.5" x14ac:dyDescent="0.2">
      <c r="A278" s="34">
        <v>202690</v>
      </c>
      <c r="B278" s="38">
        <f t="shared" si="504"/>
        <v>230800020</v>
      </c>
      <c r="C278" s="34">
        <v>800020</v>
      </c>
      <c r="D278" s="130"/>
      <c r="E278" s="88" t="s">
        <v>116</v>
      </c>
      <c r="F278" s="94" t="s">
        <v>68</v>
      </c>
      <c r="G278" s="46" t="str">
        <f t="shared" ref="G278:M278" si="525">G129</f>
        <v/>
      </c>
      <c r="H278" s="46" t="str">
        <f t="shared" si="525"/>
        <v/>
      </c>
      <c r="I278" s="46" t="str">
        <f t="shared" si="525"/>
        <v/>
      </c>
      <c r="J278" s="46" t="str">
        <f t="shared" si="525"/>
        <v/>
      </c>
      <c r="K278" s="46" t="str">
        <f t="shared" si="525"/>
        <v/>
      </c>
      <c r="L278" s="46" t="str">
        <f t="shared" si="525"/>
        <v/>
      </c>
      <c r="M278" s="46">
        <f t="shared" si="525"/>
        <v>0</v>
      </c>
      <c r="N278" s="111" t="s">
        <v>129</v>
      </c>
      <c r="S278" s="120"/>
      <c r="AB278" s="146">
        <v>0</v>
      </c>
      <c r="AC278" s="146">
        <v>0</v>
      </c>
      <c r="AD278" s="146">
        <v>0</v>
      </c>
      <c r="AE278" s="146">
        <v>0</v>
      </c>
      <c r="AF278" s="146">
        <v>0</v>
      </c>
      <c r="AG278" s="146">
        <v>0</v>
      </c>
    </row>
    <row r="279" spans="1:33" s="17" customFormat="1" ht="15.75" x14ac:dyDescent="0.2">
      <c r="A279" s="34">
        <v>202780</v>
      </c>
      <c r="B279" s="38">
        <f t="shared" si="504"/>
        <v>230</v>
      </c>
      <c r="C279" s="34"/>
      <c r="D279" s="130"/>
      <c r="E279" s="103" t="s">
        <v>107</v>
      </c>
      <c r="F279" s="104"/>
      <c r="G279" s="48"/>
      <c r="H279" s="48"/>
      <c r="I279" s="48"/>
      <c r="J279" s="48"/>
      <c r="K279" s="48"/>
      <c r="L279" s="48"/>
      <c r="M279" s="48"/>
      <c r="N279" s="48"/>
      <c r="S279" s="120"/>
      <c r="AB279" s="146" t="s">
        <v>149</v>
      </c>
      <c r="AC279" s="146" t="s">
        <v>149</v>
      </c>
      <c r="AD279" s="146" t="s">
        <v>149</v>
      </c>
      <c r="AE279" s="146" t="s">
        <v>149</v>
      </c>
      <c r="AF279" s="146" t="s">
        <v>149</v>
      </c>
      <c r="AG279" s="146" t="s">
        <v>149</v>
      </c>
    </row>
    <row r="280" spans="1:33" s="17" customFormat="1" ht="47.25" x14ac:dyDescent="0.2">
      <c r="A280" s="34">
        <v>202790</v>
      </c>
      <c r="B280" s="38">
        <f t="shared" si="504"/>
        <v>230800030</v>
      </c>
      <c r="C280" s="34">
        <v>800030</v>
      </c>
      <c r="D280" s="130"/>
      <c r="E280" s="87" t="s">
        <v>103</v>
      </c>
      <c r="F280" s="105" t="s">
        <v>104</v>
      </c>
      <c r="G280" s="46" t="str">
        <f t="shared" ref="G280:M280" si="526">G133</f>
        <v/>
      </c>
      <c r="H280" s="46" t="str">
        <f t="shared" si="526"/>
        <v/>
      </c>
      <c r="I280" s="46" t="str">
        <f t="shared" si="526"/>
        <v/>
      </c>
      <c r="J280" s="46" t="str">
        <f t="shared" si="526"/>
        <v/>
      </c>
      <c r="K280" s="46" t="str">
        <f t="shared" si="526"/>
        <v/>
      </c>
      <c r="L280" s="46" t="str">
        <f t="shared" si="526"/>
        <v/>
      </c>
      <c r="M280" s="46">
        <f t="shared" si="526"/>
        <v>0</v>
      </c>
      <c r="N280" s="46">
        <f>IFERROR(ROUND(IF(G280,M280/G280*100,0),1),0)</f>
        <v>0</v>
      </c>
      <c r="S280" s="120"/>
      <c r="AB280" s="146">
        <v>0</v>
      </c>
      <c r="AC280" s="146">
        <v>0</v>
      </c>
      <c r="AD280" s="146">
        <v>0</v>
      </c>
      <c r="AE280" s="146">
        <v>0</v>
      </c>
      <c r="AF280" s="146">
        <v>0</v>
      </c>
      <c r="AG280" s="146">
        <v>0</v>
      </c>
    </row>
    <row r="281" spans="1:33" s="17" customFormat="1" ht="15.75" x14ac:dyDescent="0.25">
      <c r="A281" s="34">
        <v>202830</v>
      </c>
      <c r="B281" s="9"/>
      <c r="C281" s="9"/>
      <c r="D281" s="9"/>
      <c r="E281" s="40"/>
      <c r="F281" s="40"/>
      <c r="G281" s="40"/>
      <c r="H281" s="40"/>
      <c r="I281" s="40"/>
      <c r="J281" s="40"/>
      <c r="K281" s="40"/>
      <c r="L281" s="40"/>
      <c r="M281" s="40"/>
      <c r="N281" s="40"/>
      <c r="S281" s="120"/>
    </row>
    <row r="282" spans="1:33" s="17" customFormat="1" ht="15.75" x14ac:dyDescent="0.25">
      <c r="A282" s="34">
        <v>202840</v>
      </c>
      <c r="B282" s="9"/>
      <c r="C282" s="9"/>
      <c r="D282" s="9"/>
      <c r="E282" s="40"/>
      <c r="F282" s="40"/>
      <c r="G282" s="40"/>
      <c r="H282" s="40"/>
      <c r="I282" s="40"/>
      <c r="J282" s="40"/>
      <c r="K282" s="40"/>
      <c r="L282" s="40"/>
      <c r="M282" s="40"/>
      <c r="N282" s="40"/>
      <c r="S282" s="120"/>
    </row>
    <row r="283" spans="1:33" s="17" customFormat="1" ht="15.75" x14ac:dyDescent="0.25">
      <c r="A283" s="34">
        <v>202850</v>
      </c>
      <c r="B283" s="9"/>
      <c r="C283" s="9"/>
      <c r="D283" s="9"/>
      <c r="E283" s="40"/>
      <c r="F283" s="40"/>
      <c r="G283" s="40"/>
      <c r="H283" s="40"/>
      <c r="I283" s="40"/>
      <c r="J283" s="40"/>
      <c r="K283" s="40"/>
      <c r="L283" s="40"/>
      <c r="M283" s="40"/>
      <c r="N283" s="40"/>
      <c r="S283" s="120"/>
    </row>
    <row r="284" spans="1:33" s="17" customFormat="1" x14ac:dyDescent="0.2">
      <c r="A284" s="34">
        <v>202860</v>
      </c>
      <c r="B284" s="9"/>
      <c r="C284" s="9"/>
      <c r="D284" s="9"/>
      <c r="E284" s="23" t="s">
        <v>64</v>
      </c>
      <c r="F284" s="22"/>
      <c r="G284" s="22"/>
      <c r="H284" s="22"/>
      <c r="I284" s="22"/>
      <c r="J284" s="22"/>
      <c r="K284" s="22"/>
      <c r="L284" s="22"/>
      <c r="M284" s="39"/>
      <c r="N284" s="39"/>
      <c r="S284" s="120"/>
    </row>
    <row r="285" spans="1:33" s="17" customFormat="1" ht="13.5" customHeight="1" x14ac:dyDescent="0.2">
      <c r="A285" s="34">
        <v>202870</v>
      </c>
      <c r="B285" s="9"/>
      <c r="C285" s="9"/>
      <c r="D285" s="9"/>
      <c r="E285" s="23" t="s">
        <v>152</v>
      </c>
      <c r="F285" s="24"/>
      <c r="G285" s="24"/>
      <c r="H285" s="24"/>
      <c r="I285" s="24"/>
      <c r="J285" s="24"/>
      <c r="K285" s="24"/>
      <c r="L285" s="23" t="s">
        <v>153</v>
      </c>
      <c r="M285" s="39"/>
      <c r="N285" s="39"/>
      <c r="S285" s="120"/>
    </row>
    <row r="286" spans="1:33" s="17" customFormat="1" x14ac:dyDescent="0.2">
      <c r="A286" s="34">
        <v>202880</v>
      </c>
      <c r="B286" s="9"/>
      <c r="C286" s="9"/>
      <c r="D286" s="9"/>
      <c r="E286" s="23"/>
      <c r="F286" s="24"/>
      <c r="G286" s="24"/>
      <c r="H286" s="24"/>
      <c r="I286" s="24"/>
      <c r="J286" s="24"/>
      <c r="K286" s="24"/>
      <c r="L286" s="24"/>
      <c r="M286" s="39"/>
      <c r="N286" s="39"/>
      <c r="S286" s="120"/>
    </row>
    <row r="287" spans="1:33" s="17" customFormat="1" x14ac:dyDescent="0.2">
      <c r="A287" s="34">
        <v>202890</v>
      </c>
      <c r="B287" s="9"/>
      <c r="C287" s="9"/>
      <c r="D287" s="9"/>
      <c r="E287" s="24"/>
      <c r="F287" s="24"/>
      <c r="G287" s="24"/>
      <c r="H287" s="24"/>
      <c r="I287" s="24"/>
      <c r="J287" s="24"/>
      <c r="K287" s="24"/>
      <c r="L287" s="24"/>
      <c r="M287" s="39"/>
      <c r="N287" s="39"/>
      <c r="S287" s="120"/>
    </row>
    <row r="288" spans="1:33" s="17" customFormat="1" x14ac:dyDescent="0.2">
      <c r="A288" s="34">
        <v>202900</v>
      </c>
      <c r="B288" s="9"/>
      <c r="C288" s="9"/>
      <c r="D288" s="9"/>
      <c r="E288" s="23" t="s">
        <v>65</v>
      </c>
      <c r="F288" s="24"/>
      <c r="G288" s="24"/>
      <c r="H288" s="24"/>
      <c r="I288" s="24"/>
      <c r="J288" s="24"/>
      <c r="K288" s="24"/>
      <c r="L288" s="24"/>
      <c r="M288" s="39"/>
      <c r="N288" s="39"/>
      <c r="S288" s="120"/>
    </row>
    <row r="289" spans="1:19" s="17" customFormat="1" x14ac:dyDescent="0.2">
      <c r="A289" s="34">
        <v>202910</v>
      </c>
      <c r="B289" s="9"/>
      <c r="C289" s="9"/>
      <c r="D289" s="9"/>
      <c r="E289" s="23" t="s">
        <v>150</v>
      </c>
      <c r="F289" s="25"/>
      <c r="G289" s="25"/>
      <c r="H289" s="25"/>
      <c r="I289" s="25"/>
      <c r="J289" s="25" t="s">
        <v>66</v>
      </c>
      <c r="K289" s="23" t="s">
        <v>67</v>
      </c>
      <c r="L289" s="23" t="s">
        <v>151</v>
      </c>
      <c r="M289" s="39"/>
      <c r="N289" s="39"/>
      <c r="S289" s="120"/>
    </row>
    <row r="290" spans="1:19" s="17" customFormat="1" x14ac:dyDescent="0.2">
      <c r="A290" s="9"/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9"/>
      <c r="S290" s="120"/>
    </row>
    <row r="291" spans="1:19" s="17" customFormat="1" x14ac:dyDescent="0.2">
      <c r="A291" s="9"/>
      <c r="B291" s="9"/>
      <c r="C291" s="9"/>
      <c r="D291" s="9"/>
      <c r="E291" s="9"/>
      <c r="F291" s="9"/>
      <c r="G291" s="9"/>
      <c r="H291" s="9"/>
      <c r="I291" s="9"/>
      <c r="J291" s="9"/>
      <c r="K291" s="9"/>
      <c r="L291" s="9"/>
      <c r="M291" s="9"/>
      <c r="N291" s="9"/>
      <c r="S291" s="120"/>
    </row>
    <row r="292" spans="1:19" s="17" customFormat="1" x14ac:dyDescent="0.2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  <c r="N292" s="9"/>
      <c r="S292" s="120"/>
    </row>
    <row r="293" spans="1:19" s="17" customFormat="1" x14ac:dyDescent="0.2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  <c r="N293" s="9"/>
      <c r="S293" s="120"/>
    </row>
    <row r="294" spans="1:19" s="17" customFormat="1" x14ac:dyDescent="0.2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S294" s="120"/>
    </row>
    <row r="295" spans="1:19" s="17" customFormat="1" x14ac:dyDescent="0.2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  <c r="N295" s="9"/>
      <c r="S295" s="120"/>
    </row>
    <row r="296" spans="1:19" s="17" customFormat="1" x14ac:dyDescent="0.2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S296" s="120"/>
    </row>
    <row r="297" spans="1:19" s="17" customFormat="1" x14ac:dyDescent="0.2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</row>
  </sheetData>
  <sheetProtection password="CF18" sheet="1" objects="1" scenarios="1" formatCells="0" formatColumns="0" formatRows="0"/>
  <dataConsolidate topLabels="1" link="1">
    <dataRefs count="1">
      <dataRef ref="G189:G200" sheet="ВВОД"/>
    </dataRefs>
  </dataConsolidate>
  <mergeCells count="55">
    <mergeCell ref="E1:M1"/>
    <mergeCell ref="E2:M2"/>
    <mergeCell ref="E15:N15"/>
    <mergeCell ref="E16:N16"/>
    <mergeCell ref="F8:K8"/>
    <mergeCell ref="F9:K9"/>
    <mergeCell ref="F10:K10"/>
    <mergeCell ref="F11:K11"/>
    <mergeCell ref="F12:K12"/>
    <mergeCell ref="E3:M3"/>
    <mergeCell ref="C113:C114"/>
    <mergeCell ref="E113:E114"/>
    <mergeCell ref="F113:F114"/>
    <mergeCell ref="S19:X21"/>
    <mergeCell ref="T7:X7"/>
    <mergeCell ref="P16:R16"/>
    <mergeCell ref="T9:X9"/>
    <mergeCell ref="T8:X8"/>
    <mergeCell ref="A17:A18"/>
    <mergeCell ref="B17:B18"/>
    <mergeCell ref="C17:C18"/>
    <mergeCell ref="E17:E18"/>
    <mergeCell ref="F17:F18"/>
    <mergeCell ref="B138:B139"/>
    <mergeCell ref="C138:C139"/>
    <mergeCell ref="E138:E139"/>
    <mergeCell ref="F138:F139"/>
    <mergeCell ref="E48:N48"/>
    <mergeCell ref="B81:B82"/>
    <mergeCell ref="C81:C82"/>
    <mergeCell ref="E81:E82"/>
    <mergeCell ref="F81:F82"/>
    <mergeCell ref="N138:N139"/>
    <mergeCell ref="E49:E50"/>
    <mergeCell ref="F49:F50"/>
    <mergeCell ref="N49:N50"/>
    <mergeCell ref="B49:B50"/>
    <mergeCell ref="C49:C50"/>
    <mergeCell ref="B113:B114"/>
    <mergeCell ref="AB16:AG16"/>
    <mergeCell ref="E136:N136"/>
    <mergeCell ref="E137:N137"/>
    <mergeCell ref="M14:N14"/>
    <mergeCell ref="M46:N46"/>
    <mergeCell ref="M78:N78"/>
    <mergeCell ref="M110:N110"/>
    <mergeCell ref="M135:N135"/>
    <mergeCell ref="E111:N111"/>
    <mergeCell ref="E112:N112"/>
    <mergeCell ref="N113:N114"/>
    <mergeCell ref="E79:N79"/>
    <mergeCell ref="E80:N80"/>
    <mergeCell ref="N81:N82"/>
    <mergeCell ref="E47:N47"/>
    <mergeCell ref="N17:N18"/>
  </mergeCells>
  <hyperlinks>
    <hyperlink ref="E8" location="ВВОД!D14:M44" display="Таблица 1"/>
    <hyperlink ref="E9" location="ВВОД!D46:M76" display="Таблица 2"/>
    <hyperlink ref="E10" location="ВВОД!D78:M108" display="Таблица 3"/>
    <hyperlink ref="E11" location="ВВОД!D110:M133" display="Таблица 4"/>
    <hyperlink ref="E12" location="ВВОД!D135:M280" display="Таблица 5"/>
  </hyperlinks>
  <pageMargins left="0.78740157480314965" right="0.59055118110236227" top="0.4" bottom="0.47" header="0.25" footer="0.28999999999999998"/>
  <pageSetup paperSize="9" scale="54" orientation="landscape" r:id="rId1"/>
  <headerFooter alignWithMargins="0"/>
  <rowBreaks count="4" manualBreakCount="4">
    <brk id="45" min="4" max="13" man="1"/>
    <brk id="77" min="4" max="13" man="1"/>
    <brk id="109" min="4" max="13" man="1"/>
    <brk id="134" min="4" max="13" man="1"/>
  </rowBreaks>
  <colBreaks count="1" manualBreakCount="1">
    <brk id="18" max="308" man="1"/>
  </colBreaks>
  <ignoredErrors>
    <ignoredError sqref="H44:L44 G129:L129 G133:L133 G157:G160 G57:G60 G65:G66 G71:G72 G26 G37:G38 G42 G28:G30 G32 G34 G88 G90" unlockedFormula="1"/>
    <ignoredError sqref="H20:L20 H52:L52 H84:L84 H106:L106 H157:L160 K161:L161 H86:L86 H92:L92 H94:L94 H96:L96 H98:L98 H100:L100 H102:L102 H104:L104 H54:L54 H56:L56 H62:L62 H68:L68 H70:L70 H36:L36 H24:L24 H40:L40 H22:L22 H38:L38 H26:L26 H28:L28 H30:L30 H29 H32:L32 H34:L34 H42:L42 H58:L58 H57 H60:L60 H59 H64:L64 H63 H66:L66 H65 H72:L74 H71 H88:L88 H90:L90" formula="1" unlockedFormula="1"/>
    <ignoredError sqref="M157:M161 H166:M170 H175:M178 H184:M187 H193:M196 J188:M188 J197:M197 H202:M205 J206:M206 H211:M214 J215:M215 H220:M222 H234:M237 H243:M246 J247:M247 H254:M256 I252:M252 H261:M265 H270:M272 J179:M179 J238:M238" formula="1"/>
  </ignoredError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6" id="{963F0FA4-41F2-4E54-8D07-0263E46980E5}">
            <x14:iconSet custom="1">
              <x14:cfvo type="percent">
                <xm:f>0</xm:f>
              </x14:cfvo>
              <x14:cfvo type="formula">
                <xm:f>$N$156</xm:f>
              </x14:cfvo>
              <x14:cfvo type="formula" gte="0">
                <xm:f>$N$156</xm:f>
              </x14:cfvo>
              <x14:cfIcon iconSet="3Symbols2" iconId="1"/>
              <x14:cfIcon iconSet="3Symbols2" iconId="2"/>
              <x14:cfIcon iconSet="3Symbols2" iconId="1"/>
            </x14:iconSet>
          </x14:cfRule>
          <xm:sqref>N277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E3:M3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5:K59"/>
  <sheetViews>
    <sheetView workbookViewId="0">
      <selection activeCell="G17" sqref="G17"/>
    </sheetView>
  </sheetViews>
  <sheetFormatPr defaultRowHeight="12.75" x14ac:dyDescent="0.2"/>
  <cols>
    <col min="2" max="2" width="20.85546875" customWidth="1"/>
    <col min="7" max="7" width="14.7109375" customWidth="1"/>
  </cols>
  <sheetData>
    <row r="5" spans="1:11" ht="15" x14ac:dyDescent="0.25">
      <c r="A5" s="8">
        <v>1</v>
      </c>
      <c r="B5" s="7" t="s">
        <v>47</v>
      </c>
      <c r="C5" s="8">
        <v>1</v>
      </c>
      <c r="G5" s="132">
        <v>6114002441</v>
      </c>
      <c r="J5">
        <v>2020</v>
      </c>
      <c r="K5">
        <v>20</v>
      </c>
    </row>
    <row r="6" spans="1:11" ht="15" x14ac:dyDescent="0.25">
      <c r="A6" s="8">
        <v>2</v>
      </c>
      <c r="B6" s="6" t="s">
        <v>45</v>
      </c>
      <c r="C6" s="8">
        <v>2</v>
      </c>
      <c r="G6" s="132">
        <v>6114002461</v>
      </c>
      <c r="J6">
        <v>2021</v>
      </c>
      <c r="K6">
        <v>21</v>
      </c>
    </row>
    <row r="7" spans="1:11" ht="15" x14ac:dyDescent="0.25">
      <c r="A7" s="8">
        <v>3</v>
      </c>
      <c r="B7" s="6" t="s">
        <v>48</v>
      </c>
      <c r="C7" s="8">
        <v>3</v>
      </c>
      <c r="G7" s="132">
        <v>6114002481</v>
      </c>
      <c r="J7">
        <v>2022</v>
      </c>
      <c r="K7">
        <v>22</v>
      </c>
    </row>
    <row r="8" spans="1:11" ht="15" x14ac:dyDescent="0.25">
      <c r="A8" s="8">
        <v>4</v>
      </c>
      <c r="B8" s="6" t="s">
        <v>49</v>
      </c>
      <c r="C8" s="8">
        <v>4</v>
      </c>
      <c r="G8" s="132">
        <v>6114002501</v>
      </c>
      <c r="J8">
        <v>2023</v>
      </c>
      <c r="K8">
        <v>23</v>
      </c>
    </row>
    <row r="9" spans="1:11" ht="15" x14ac:dyDescent="0.25">
      <c r="A9" s="8">
        <v>5</v>
      </c>
      <c r="B9" s="6" t="s">
        <v>50</v>
      </c>
      <c r="C9" s="8">
        <v>5</v>
      </c>
      <c r="G9" s="132">
        <v>6114002521</v>
      </c>
      <c r="J9">
        <v>2024</v>
      </c>
      <c r="K9">
        <v>24</v>
      </c>
    </row>
    <row r="10" spans="1:11" ht="15" x14ac:dyDescent="0.25">
      <c r="A10" s="8">
        <v>6</v>
      </c>
      <c r="B10" s="6" t="s">
        <v>46</v>
      </c>
      <c r="C10" s="8">
        <v>6</v>
      </c>
      <c r="G10" s="132">
        <v>6114002541</v>
      </c>
      <c r="J10">
        <v>2025</v>
      </c>
      <c r="K10">
        <v>25</v>
      </c>
    </row>
    <row r="11" spans="1:11" ht="15" x14ac:dyDescent="0.25">
      <c r="A11" s="8">
        <v>7</v>
      </c>
      <c r="B11" s="6" t="s">
        <v>51</v>
      </c>
      <c r="C11" s="8">
        <v>7</v>
      </c>
      <c r="G11" s="132">
        <v>6114002561</v>
      </c>
      <c r="J11">
        <v>2026</v>
      </c>
      <c r="K11">
        <v>26</v>
      </c>
    </row>
    <row r="12" spans="1:11" ht="15" x14ac:dyDescent="0.25">
      <c r="A12" s="8">
        <v>8</v>
      </c>
      <c r="B12" s="6" t="s">
        <v>52</v>
      </c>
      <c r="C12" s="8">
        <v>8</v>
      </c>
      <c r="G12" s="132">
        <v>6114002581</v>
      </c>
      <c r="J12">
        <v>2027</v>
      </c>
      <c r="K12">
        <v>27</v>
      </c>
    </row>
    <row r="13" spans="1:11" ht="15" x14ac:dyDescent="0.25">
      <c r="A13" s="8">
        <v>9</v>
      </c>
      <c r="B13" s="6" t="s">
        <v>57</v>
      </c>
      <c r="C13" s="8">
        <v>9</v>
      </c>
      <c r="G13" s="132">
        <v>6114002601</v>
      </c>
      <c r="J13">
        <v>2028</v>
      </c>
      <c r="K13">
        <v>28</v>
      </c>
    </row>
    <row r="14" spans="1:11" ht="15" x14ac:dyDescent="0.25">
      <c r="A14" s="8">
        <v>10</v>
      </c>
      <c r="B14" s="6" t="s">
        <v>53</v>
      </c>
      <c r="C14" s="8">
        <v>10</v>
      </c>
      <c r="G14" s="132">
        <v>6114002621</v>
      </c>
      <c r="J14">
        <v>2029</v>
      </c>
      <c r="K14">
        <v>29</v>
      </c>
    </row>
    <row r="15" spans="1:11" ht="15" x14ac:dyDescent="0.25">
      <c r="A15" s="8">
        <v>11</v>
      </c>
      <c r="B15" s="6" t="s">
        <v>54</v>
      </c>
      <c r="C15" s="8">
        <v>11</v>
      </c>
      <c r="G15" s="132">
        <v>6114002641</v>
      </c>
      <c r="J15">
        <v>2030</v>
      </c>
      <c r="K15">
        <v>30</v>
      </c>
    </row>
    <row r="16" spans="1:11" ht="15" x14ac:dyDescent="0.25">
      <c r="A16" s="8">
        <v>12</v>
      </c>
      <c r="B16" s="6" t="s">
        <v>55</v>
      </c>
      <c r="C16" s="8">
        <v>12</v>
      </c>
      <c r="G16" s="132">
        <v>6114002661</v>
      </c>
      <c r="J16">
        <v>2031</v>
      </c>
      <c r="K16">
        <v>31</v>
      </c>
    </row>
    <row r="17" spans="1:11" ht="15" x14ac:dyDescent="0.25">
      <c r="A17" s="8">
        <v>13</v>
      </c>
      <c r="B17" s="6" t="s">
        <v>56</v>
      </c>
      <c r="C17" s="8">
        <v>13</v>
      </c>
      <c r="G17" s="132">
        <v>6114001581</v>
      </c>
      <c r="J17">
        <v>2032</v>
      </c>
      <c r="K17">
        <v>32</v>
      </c>
    </row>
    <row r="18" spans="1:11" ht="15" x14ac:dyDescent="0.25">
      <c r="A18" s="8">
        <v>14</v>
      </c>
      <c r="B18" s="6" t="s">
        <v>5</v>
      </c>
      <c r="C18" s="8">
        <v>14</v>
      </c>
      <c r="G18" s="132">
        <v>6114001601</v>
      </c>
      <c r="J18">
        <v>2033</v>
      </c>
      <c r="K18">
        <v>33</v>
      </c>
    </row>
    <row r="19" spans="1:11" ht="15" x14ac:dyDescent="0.25">
      <c r="A19" s="8">
        <v>15</v>
      </c>
      <c r="B19" s="6" t="s">
        <v>6</v>
      </c>
      <c r="C19" s="8">
        <v>15</v>
      </c>
      <c r="G19" s="132">
        <v>6114001621</v>
      </c>
      <c r="J19">
        <v>2034</v>
      </c>
      <c r="K19">
        <v>34</v>
      </c>
    </row>
    <row r="20" spans="1:11" ht="15" x14ac:dyDescent="0.25">
      <c r="A20" s="8">
        <v>16</v>
      </c>
      <c r="B20" s="6" t="s">
        <v>7</v>
      </c>
      <c r="C20" s="8">
        <v>16</v>
      </c>
      <c r="G20" s="132">
        <v>6114001641</v>
      </c>
      <c r="J20">
        <v>2035</v>
      </c>
      <c r="K20">
        <v>35</v>
      </c>
    </row>
    <row r="21" spans="1:11" ht="15" x14ac:dyDescent="0.25">
      <c r="A21" s="8">
        <v>17</v>
      </c>
      <c r="B21" s="6" t="s">
        <v>58</v>
      </c>
      <c r="C21" s="8">
        <v>17</v>
      </c>
      <c r="G21" s="132">
        <v>6114001661</v>
      </c>
    </row>
    <row r="22" spans="1:11" ht="15" x14ac:dyDescent="0.25">
      <c r="A22" s="8">
        <v>18</v>
      </c>
      <c r="B22" s="6" t="s">
        <v>8</v>
      </c>
      <c r="C22" s="8">
        <v>18</v>
      </c>
      <c r="G22" s="132">
        <v>6114001681</v>
      </c>
    </row>
    <row r="23" spans="1:11" ht="15" x14ac:dyDescent="0.25">
      <c r="A23" s="8">
        <v>19</v>
      </c>
      <c r="B23" s="6" t="s">
        <v>9</v>
      </c>
      <c r="C23" s="8">
        <v>19</v>
      </c>
      <c r="G23" s="132">
        <v>6114001701</v>
      </c>
    </row>
    <row r="24" spans="1:11" ht="15" x14ac:dyDescent="0.25">
      <c r="A24" s="8">
        <v>20</v>
      </c>
      <c r="B24" s="6" t="s">
        <v>10</v>
      </c>
      <c r="C24" s="8">
        <v>20</v>
      </c>
      <c r="G24" s="132">
        <v>6114001741</v>
      </c>
    </row>
    <row r="25" spans="1:11" ht="15" x14ac:dyDescent="0.25">
      <c r="A25" s="8">
        <v>21</v>
      </c>
      <c r="B25" s="6" t="s">
        <v>11</v>
      </c>
      <c r="C25" s="8">
        <v>21</v>
      </c>
      <c r="G25" s="132">
        <v>6114001761</v>
      </c>
    </row>
    <row r="26" spans="1:11" ht="15" x14ac:dyDescent="0.25">
      <c r="A26" s="8">
        <v>22</v>
      </c>
      <c r="B26" s="6" t="s">
        <v>12</v>
      </c>
      <c r="C26" s="8">
        <v>22</v>
      </c>
      <c r="G26" s="132">
        <v>6114001781</v>
      </c>
    </row>
    <row r="27" spans="1:11" ht="15" x14ac:dyDescent="0.25">
      <c r="A27" s="8">
        <v>23</v>
      </c>
      <c r="B27" s="6" t="s">
        <v>13</v>
      </c>
      <c r="C27" s="8">
        <v>23</v>
      </c>
      <c r="G27" s="132">
        <v>6114001801</v>
      </c>
    </row>
    <row r="28" spans="1:11" ht="15" x14ac:dyDescent="0.25">
      <c r="A28" s="8">
        <v>24</v>
      </c>
      <c r="B28" s="6" t="s">
        <v>14</v>
      </c>
      <c r="C28" s="8">
        <v>24</v>
      </c>
      <c r="G28" s="132">
        <v>6114001821</v>
      </c>
    </row>
    <row r="29" spans="1:11" ht="15" x14ac:dyDescent="0.25">
      <c r="A29" s="8">
        <v>25</v>
      </c>
      <c r="B29" s="6" t="s">
        <v>15</v>
      </c>
      <c r="C29" s="8">
        <v>25</v>
      </c>
      <c r="G29" s="132">
        <v>6114001841</v>
      </c>
    </row>
    <row r="30" spans="1:11" ht="15" x14ac:dyDescent="0.25">
      <c r="A30" s="8">
        <v>26</v>
      </c>
      <c r="B30" s="6" t="s">
        <v>16</v>
      </c>
      <c r="C30" s="8">
        <v>26</v>
      </c>
      <c r="G30" s="132">
        <v>6114001861</v>
      </c>
    </row>
    <row r="31" spans="1:11" ht="15" x14ac:dyDescent="0.25">
      <c r="A31" s="8">
        <v>27</v>
      </c>
      <c r="B31" s="6" t="s">
        <v>17</v>
      </c>
      <c r="C31" s="8">
        <v>27</v>
      </c>
      <c r="G31" s="132">
        <v>6114001881</v>
      </c>
    </row>
    <row r="32" spans="1:11" ht="15" x14ac:dyDescent="0.25">
      <c r="A32" s="8">
        <v>28</v>
      </c>
      <c r="B32" s="6" t="s">
        <v>18</v>
      </c>
      <c r="C32" s="8">
        <v>28</v>
      </c>
      <c r="G32" s="132">
        <v>6114001901</v>
      </c>
    </row>
    <row r="33" spans="1:7" ht="15" x14ac:dyDescent="0.25">
      <c r="A33" s="8">
        <v>29</v>
      </c>
      <c r="B33" s="6" t="s">
        <v>19</v>
      </c>
      <c r="C33" s="8">
        <v>29</v>
      </c>
      <c r="G33" s="132">
        <v>6114001921</v>
      </c>
    </row>
    <row r="34" spans="1:7" ht="15" x14ac:dyDescent="0.25">
      <c r="A34" s="8">
        <v>30</v>
      </c>
      <c r="B34" s="6" t="s">
        <v>20</v>
      </c>
      <c r="C34" s="8">
        <v>30</v>
      </c>
      <c r="G34" s="132">
        <v>6114001941</v>
      </c>
    </row>
    <row r="35" spans="1:7" ht="15" x14ac:dyDescent="0.25">
      <c r="A35" s="8">
        <v>31</v>
      </c>
      <c r="B35" s="6" t="s">
        <v>21</v>
      </c>
      <c r="C35" s="8">
        <v>31</v>
      </c>
      <c r="G35" s="132">
        <v>6114001961</v>
      </c>
    </row>
    <row r="36" spans="1:7" ht="15" x14ac:dyDescent="0.25">
      <c r="A36" s="8">
        <v>32</v>
      </c>
      <c r="B36" s="6" t="s">
        <v>22</v>
      </c>
      <c r="C36" s="8">
        <v>32</v>
      </c>
      <c r="G36" s="132">
        <v>6114001981</v>
      </c>
    </row>
    <row r="37" spans="1:7" ht="15" x14ac:dyDescent="0.25">
      <c r="A37" s="8">
        <v>33</v>
      </c>
      <c r="B37" s="6" t="s">
        <v>23</v>
      </c>
      <c r="C37" s="8">
        <v>33</v>
      </c>
      <c r="G37" s="132">
        <v>6114002001</v>
      </c>
    </row>
    <row r="38" spans="1:7" ht="15" x14ac:dyDescent="0.25">
      <c r="A38" s="8">
        <v>34</v>
      </c>
      <c r="B38" s="6" t="s">
        <v>24</v>
      </c>
      <c r="C38" s="8">
        <v>34</v>
      </c>
      <c r="G38" s="132">
        <v>6114002021</v>
      </c>
    </row>
    <row r="39" spans="1:7" ht="15" x14ac:dyDescent="0.25">
      <c r="A39" s="8">
        <v>35</v>
      </c>
      <c r="B39" s="6" t="s">
        <v>25</v>
      </c>
      <c r="C39" s="8">
        <v>35</v>
      </c>
      <c r="G39" s="132">
        <v>6114002041</v>
      </c>
    </row>
    <row r="40" spans="1:7" ht="15" x14ac:dyDescent="0.25">
      <c r="A40" s="8">
        <v>36</v>
      </c>
      <c r="B40" s="6" t="s">
        <v>26</v>
      </c>
      <c r="C40" s="8">
        <v>36</v>
      </c>
      <c r="G40" s="132">
        <v>6114002061</v>
      </c>
    </row>
    <row r="41" spans="1:7" ht="15" x14ac:dyDescent="0.25">
      <c r="A41" s="8">
        <v>37</v>
      </c>
      <c r="B41" s="6" t="s">
        <v>27</v>
      </c>
      <c r="C41" s="8">
        <v>37</v>
      </c>
      <c r="G41" s="132">
        <v>6114002081</v>
      </c>
    </row>
    <row r="42" spans="1:7" ht="15" x14ac:dyDescent="0.25">
      <c r="A42" s="8">
        <v>38</v>
      </c>
      <c r="B42" s="6" t="s">
        <v>28</v>
      </c>
      <c r="C42" s="8">
        <v>38</v>
      </c>
      <c r="G42" s="132">
        <v>6114002101</v>
      </c>
    </row>
    <row r="43" spans="1:7" ht="15" x14ac:dyDescent="0.25">
      <c r="A43" s="8">
        <v>39</v>
      </c>
      <c r="B43" s="6" t="s">
        <v>29</v>
      </c>
      <c r="C43" s="8">
        <v>39</v>
      </c>
      <c r="G43" s="132">
        <v>6114002121</v>
      </c>
    </row>
    <row r="44" spans="1:7" ht="15" x14ac:dyDescent="0.25">
      <c r="A44" s="8">
        <v>40</v>
      </c>
      <c r="B44" s="6" t="s">
        <v>30</v>
      </c>
      <c r="C44" s="8">
        <v>40</v>
      </c>
      <c r="G44" s="132">
        <v>6114002141</v>
      </c>
    </row>
    <row r="45" spans="1:7" ht="15" x14ac:dyDescent="0.25">
      <c r="A45" s="8">
        <v>41</v>
      </c>
      <c r="B45" s="6" t="s">
        <v>31</v>
      </c>
      <c r="C45" s="8">
        <v>41</v>
      </c>
      <c r="G45" s="132">
        <v>6114002161</v>
      </c>
    </row>
    <row r="46" spans="1:7" ht="15" x14ac:dyDescent="0.25">
      <c r="A46" s="8">
        <v>42</v>
      </c>
      <c r="B46" s="6" t="s">
        <v>32</v>
      </c>
      <c r="C46" s="8">
        <v>42</v>
      </c>
      <c r="G46" s="132">
        <v>6114002181</v>
      </c>
    </row>
    <row r="47" spans="1:7" ht="15" x14ac:dyDescent="0.25">
      <c r="A47" s="8">
        <v>43</v>
      </c>
      <c r="B47" s="6" t="s">
        <v>33</v>
      </c>
      <c r="C47" s="8">
        <v>43</v>
      </c>
      <c r="G47" s="132">
        <v>6114002201</v>
      </c>
    </row>
    <row r="48" spans="1:7" ht="15" x14ac:dyDescent="0.25">
      <c r="A48" s="8">
        <v>44</v>
      </c>
      <c r="B48" s="6" t="s">
        <v>34</v>
      </c>
      <c r="C48" s="8">
        <v>44</v>
      </c>
      <c r="G48" s="132">
        <v>6114002221</v>
      </c>
    </row>
    <row r="49" spans="1:7" ht="15" x14ac:dyDescent="0.25">
      <c r="A49" s="8">
        <v>45</v>
      </c>
      <c r="B49" s="6" t="s">
        <v>35</v>
      </c>
      <c r="C49" s="8">
        <v>45</v>
      </c>
      <c r="G49" s="132">
        <v>6114002241</v>
      </c>
    </row>
    <row r="50" spans="1:7" ht="15" x14ac:dyDescent="0.25">
      <c r="A50" s="8">
        <v>46</v>
      </c>
      <c r="B50" s="6" t="s">
        <v>36</v>
      </c>
      <c r="C50" s="8">
        <v>46</v>
      </c>
      <c r="G50" s="132">
        <v>6114002261</v>
      </c>
    </row>
    <row r="51" spans="1:7" ht="15" x14ac:dyDescent="0.25">
      <c r="A51" s="8">
        <v>47</v>
      </c>
      <c r="B51" s="6" t="s">
        <v>37</v>
      </c>
      <c r="C51" s="8">
        <v>47</v>
      </c>
      <c r="G51" s="132">
        <v>6114002281</v>
      </c>
    </row>
    <row r="52" spans="1:7" ht="15" x14ac:dyDescent="0.25">
      <c r="A52" s="8">
        <v>48</v>
      </c>
      <c r="B52" s="6" t="s">
        <v>59</v>
      </c>
      <c r="C52" s="8">
        <v>48</v>
      </c>
      <c r="G52" s="132">
        <v>6114002301</v>
      </c>
    </row>
    <row r="53" spans="1:7" ht="15" x14ac:dyDescent="0.25">
      <c r="A53" s="8">
        <v>49</v>
      </c>
      <c r="B53" s="6" t="s">
        <v>38</v>
      </c>
      <c r="C53" s="8">
        <v>49</v>
      </c>
      <c r="G53" s="132">
        <v>6114002321</v>
      </c>
    </row>
    <row r="54" spans="1:7" ht="15" x14ac:dyDescent="0.25">
      <c r="A54" s="8">
        <v>50</v>
      </c>
      <c r="B54" s="6" t="s">
        <v>39</v>
      </c>
      <c r="C54" s="8">
        <v>50</v>
      </c>
      <c r="G54" s="132">
        <v>6114002341</v>
      </c>
    </row>
    <row r="55" spans="1:7" ht="15" x14ac:dyDescent="0.25">
      <c r="A55" s="8">
        <v>51</v>
      </c>
      <c r="B55" s="6" t="s">
        <v>40</v>
      </c>
      <c r="C55" s="8">
        <v>51</v>
      </c>
      <c r="G55" s="132">
        <v>6114002361</v>
      </c>
    </row>
    <row r="56" spans="1:7" ht="15" x14ac:dyDescent="0.25">
      <c r="A56" s="8">
        <v>52</v>
      </c>
      <c r="B56" s="6" t="s">
        <v>41</v>
      </c>
      <c r="C56" s="8">
        <v>52</v>
      </c>
      <c r="G56" s="132">
        <v>6114002381</v>
      </c>
    </row>
    <row r="57" spans="1:7" ht="15" x14ac:dyDescent="0.25">
      <c r="A57" s="8">
        <v>53</v>
      </c>
      <c r="B57" s="6" t="s">
        <v>42</v>
      </c>
      <c r="C57" s="8">
        <v>53</v>
      </c>
      <c r="G57" s="132">
        <v>6114002401</v>
      </c>
    </row>
    <row r="58" spans="1:7" ht="15" x14ac:dyDescent="0.25">
      <c r="A58" s="8">
        <v>54</v>
      </c>
      <c r="B58" s="6" t="s">
        <v>43</v>
      </c>
      <c r="C58" s="8">
        <v>54</v>
      </c>
      <c r="G58" s="132">
        <v>6114002421</v>
      </c>
    </row>
    <row r="59" spans="1:7" ht="15" x14ac:dyDescent="0.25">
      <c r="A59" s="8">
        <v>55</v>
      </c>
      <c r="B59" s="6" t="s">
        <v>44</v>
      </c>
      <c r="C59" s="8">
        <v>55</v>
      </c>
      <c r="G59" s="132">
        <v>6114001721</v>
      </c>
    </row>
  </sheetData>
  <sheetProtection password="CF1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Admin1</cp:lastModifiedBy>
  <cp:lastPrinted>2024-07-16T07:57:15Z</cp:lastPrinted>
  <dcterms:created xsi:type="dcterms:W3CDTF">2010-04-20T07:34:11Z</dcterms:created>
  <dcterms:modified xsi:type="dcterms:W3CDTF">2024-07-16T07:57:28Z</dcterms:modified>
</cp:coreProperties>
</file>