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ВВОД" sheetId="1" r:id="rId1"/>
    <sheet name="МО" sheetId="2" state="hidden" r:id="rId2"/>
  </sheets>
  <definedNames>
    <definedName name="InputRange">#REF!</definedName>
    <definedName name="InputRange01">#REF!</definedName>
    <definedName name="InputRange02">#REF!</definedName>
    <definedName name="InputRange11">#REF!</definedName>
    <definedName name="InputRange2">#REF!</definedName>
    <definedName name="solver_eng" localSheetId="0">1</definedName>
    <definedName name="solver_neg" localSheetId="0">1</definedName>
    <definedName name="solver_num" localSheetId="0">0</definedName>
    <definedName name="solver_opt" localSheetId="0">ВВОД!$G$85</definedName>
    <definedName name="solver_typ" localSheetId="0">1</definedName>
    <definedName name="solver_val" localSheetId="0">0</definedName>
    <definedName name="solver_ver" localSheetId="0">3</definedName>
    <definedName name="_xlnm.Print_Area" localSheetId="0">ВВОД!$E$1:$M$384</definedName>
  </definedNames>
  <calcPr calcId="124519"/>
</workbook>
</file>

<file path=xl/calcChain.xml><?xml version="1.0" encoding="utf-8"?>
<calcChain xmlns="http://schemas.openxmlformats.org/spreadsheetml/2006/main">
  <c r="M406" i="1"/>
  <c r="L406"/>
  <c r="K406"/>
  <c r="J406"/>
  <c r="M404"/>
  <c r="L404"/>
  <c r="K404"/>
  <c r="J404"/>
  <c r="M403"/>
  <c r="L403"/>
  <c r="K403"/>
  <c r="J403"/>
  <c r="M402"/>
  <c r="L402"/>
  <c r="K402"/>
  <c r="J402"/>
  <c r="M400"/>
  <c r="L400"/>
  <c r="K400"/>
  <c r="J400"/>
  <c r="M399"/>
  <c r="L399"/>
  <c r="K399"/>
  <c r="J399"/>
  <c r="M398"/>
  <c r="L398"/>
  <c r="K398"/>
  <c r="J398"/>
  <c r="M397"/>
  <c r="L397"/>
  <c r="K397"/>
  <c r="J397"/>
  <c r="M396"/>
  <c r="L396"/>
  <c r="K396"/>
  <c r="J396"/>
  <c r="M395"/>
  <c r="L395"/>
  <c r="K395"/>
  <c r="J395"/>
  <c r="M394"/>
  <c r="L394"/>
  <c r="K394"/>
  <c r="J394"/>
  <c r="M392"/>
  <c r="L392"/>
  <c r="K392"/>
  <c r="J392"/>
  <c r="M376"/>
  <c r="L376"/>
  <c r="K376"/>
  <c r="J376"/>
  <c r="I376"/>
  <c r="H376"/>
  <c r="G372"/>
  <c r="I371"/>
  <c r="H371"/>
  <c r="G371"/>
  <c r="L370"/>
  <c r="M372" s="1"/>
  <c r="K370"/>
  <c r="L372" s="1"/>
  <c r="J370"/>
  <c r="K372" s="1"/>
  <c r="I370"/>
  <c r="J372" s="1"/>
  <c r="H370"/>
  <c r="I372" s="1"/>
  <c r="G370"/>
  <c r="H372" s="1"/>
  <c r="M368"/>
  <c r="L368"/>
  <c r="K368"/>
  <c r="J368"/>
  <c r="I368"/>
  <c r="H368"/>
  <c r="G364"/>
  <c r="I363"/>
  <c r="H363"/>
  <c r="G363"/>
  <c r="L362"/>
  <c r="M364" s="1"/>
  <c r="K362"/>
  <c r="L364" s="1"/>
  <c r="J362"/>
  <c r="I362"/>
  <c r="J364" s="1"/>
  <c r="H362"/>
  <c r="G362"/>
  <c r="H364" s="1"/>
  <c r="G360"/>
  <c r="I359"/>
  <c r="H359"/>
  <c r="G359"/>
  <c r="L358"/>
  <c r="L268" s="1"/>
  <c r="K358"/>
  <c r="J358"/>
  <c r="J268" s="1"/>
  <c r="I358"/>
  <c r="H358"/>
  <c r="H268" s="1"/>
  <c r="G358"/>
  <c r="M356"/>
  <c r="L356"/>
  <c r="K356"/>
  <c r="J356"/>
  <c r="I356"/>
  <c r="H356"/>
  <c r="M352"/>
  <c r="G352"/>
  <c r="I351"/>
  <c r="I352" s="1"/>
  <c r="H351"/>
  <c r="G351"/>
  <c r="L350"/>
  <c r="K350"/>
  <c r="L352" s="1"/>
  <c r="J350"/>
  <c r="I350"/>
  <c r="J352" s="1"/>
  <c r="H350"/>
  <c r="G350"/>
  <c r="H352" s="1"/>
  <c r="G348"/>
  <c r="I347"/>
  <c r="H347"/>
  <c r="G347"/>
  <c r="L346"/>
  <c r="M348" s="1"/>
  <c r="K346"/>
  <c r="L348" s="1"/>
  <c r="J346"/>
  <c r="I346"/>
  <c r="J348" s="1"/>
  <c r="H346"/>
  <c r="G346"/>
  <c r="H348" s="1"/>
  <c r="M344"/>
  <c r="L344"/>
  <c r="K344"/>
  <c r="J344"/>
  <c r="I344"/>
  <c r="H344"/>
  <c r="M340"/>
  <c r="L340"/>
  <c r="K340"/>
  <c r="J340"/>
  <c r="I340"/>
  <c r="H340"/>
  <c r="M336"/>
  <c r="M333"/>
  <c r="M334" s="1"/>
  <c r="K333"/>
  <c r="L335" s="1"/>
  <c r="G333"/>
  <c r="H335" s="1"/>
  <c r="M331"/>
  <c r="K331"/>
  <c r="I331"/>
  <c r="M330"/>
  <c r="L330"/>
  <c r="L331" s="1"/>
  <c r="K330"/>
  <c r="J330"/>
  <c r="J331" s="1"/>
  <c r="I330"/>
  <c r="H330"/>
  <c r="H331" s="1"/>
  <c r="G330"/>
  <c r="M327"/>
  <c r="L327"/>
  <c r="K327"/>
  <c r="J327"/>
  <c r="I327"/>
  <c r="H327"/>
  <c r="M323"/>
  <c r="L323"/>
  <c r="K323"/>
  <c r="J323"/>
  <c r="I323"/>
  <c r="H323"/>
  <c r="M319"/>
  <c r="G319"/>
  <c r="I318"/>
  <c r="I319" s="1"/>
  <c r="H318"/>
  <c r="G318"/>
  <c r="L317"/>
  <c r="L272" s="1"/>
  <c r="K317"/>
  <c r="L319" s="1"/>
  <c r="J317"/>
  <c r="J272" s="1"/>
  <c r="I317"/>
  <c r="J319" s="1"/>
  <c r="H317"/>
  <c r="H272" s="1"/>
  <c r="G317"/>
  <c r="H319" s="1"/>
  <c r="M315"/>
  <c r="L315"/>
  <c r="K315"/>
  <c r="J315"/>
  <c r="I315"/>
  <c r="H315"/>
  <c r="M311"/>
  <c r="L311"/>
  <c r="K311"/>
  <c r="J311"/>
  <c r="I311"/>
  <c r="H311"/>
  <c r="J307"/>
  <c r="G307"/>
  <c r="I306"/>
  <c r="H306"/>
  <c r="G306"/>
  <c r="L305"/>
  <c r="M307" s="1"/>
  <c r="K305"/>
  <c r="K288" s="1"/>
  <c r="J305"/>
  <c r="K307" s="1"/>
  <c r="I305"/>
  <c r="I288" s="1"/>
  <c r="H305"/>
  <c r="I307" s="1"/>
  <c r="G305"/>
  <c r="G288" s="1"/>
  <c r="M303"/>
  <c r="G303"/>
  <c r="I302"/>
  <c r="H302"/>
  <c r="G302"/>
  <c r="L301"/>
  <c r="L256" s="1"/>
  <c r="K301"/>
  <c r="L303" s="1"/>
  <c r="J301"/>
  <c r="J256" s="1"/>
  <c r="I301"/>
  <c r="J303" s="1"/>
  <c r="H301"/>
  <c r="H256" s="1"/>
  <c r="G301"/>
  <c r="H303" s="1"/>
  <c r="M299"/>
  <c r="L299"/>
  <c r="K299"/>
  <c r="J299"/>
  <c r="I299"/>
  <c r="H299"/>
  <c r="M295"/>
  <c r="L295"/>
  <c r="K295"/>
  <c r="J295"/>
  <c r="I295"/>
  <c r="H295"/>
  <c r="M288"/>
  <c r="M291" s="1"/>
  <c r="L288"/>
  <c r="J288"/>
  <c r="J291" s="1"/>
  <c r="H288"/>
  <c r="J286"/>
  <c r="M285"/>
  <c r="L285"/>
  <c r="K285"/>
  <c r="J285"/>
  <c r="I285"/>
  <c r="H285"/>
  <c r="G285"/>
  <c r="M284"/>
  <c r="L284"/>
  <c r="M286" s="1"/>
  <c r="K284"/>
  <c r="L286" s="1"/>
  <c r="J284"/>
  <c r="K286" s="1"/>
  <c r="I284"/>
  <c r="H284"/>
  <c r="I286" s="1"/>
  <c r="G284"/>
  <c r="H286" s="1"/>
  <c r="M282"/>
  <c r="K282"/>
  <c r="I282"/>
  <c r="M280"/>
  <c r="L280"/>
  <c r="K280"/>
  <c r="L282" s="1"/>
  <c r="J280"/>
  <c r="I280"/>
  <c r="J282" s="1"/>
  <c r="H280"/>
  <c r="G280"/>
  <c r="H282" s="1"/>
  <c r="M278"/>
  <c r="K278"/>
  <c r="I278"/>
  <c r="M276"/>
  <c r="L276"/>
  <c r="K276"/>
  <c r="L278" s="1"/>
  <c r="J276"/>
  <c r="I276"/>
  <c r="J278" s="1"/>
  <c r="H276"/>
  <c r="G276"/>
  <c r="H278" s="1"/>
  <c r="M274"/>
  <c r="K274"/>
  <c r="I274"/>
  <c r="G274"/>
  <c r="I273"/>
  <c r="H273"/>
  <c r="G273"/>
  <c r="M272"/>
  <c r="K272"/>
  <c r="L274" s="1"/>
  <c r="I272"/>
  <c r="J274" s="1"/>
  <c r="G272"/>
  <c r="H274" s="1"/>
  <c r="M270"/>
  <c r="K270"/>
  <c r="I270"/>
  <c r="M268"/>
  <c r="K268"/>
  <c r="L270" s="1"/>
  <c r="I268"/>
  <c r="J270" s="1"/>
  <c r="G268"/>
  <c r="H270" s="1"/>
  <c r="M266"/>
  <c r="K266"/>
  <c r="I266"/>
  <c r="M264"/>
  <c r="L264"/>
  <c r="K264"/>
  <c r="L266" s="1"/>
  <c r="J264"/>
  <c r="I264"/>
  <c r="J266" s="1"/>
  <c r="H264"/>
  <c r="G264"/>
  <c r="H266" s="1"/>
  <c r="G262"/>
  <c r="I261"/>
  <c r="H261"/>
  <c r="G261"/>
  <c r="M260"/>
  <c r="K260"/>
  <c r="L262" s="1"/>
  <c r="I260"/>
  <c r="J262" s="1"/>
  <c r="G260"/>
  <c r="H262" s="1"/>
  <c r="M258"/>
  <c r="K258"/>
  <c r="I258"/>
  <c r="G258"/>
  <c r="I257"/>
  <c r="H257"/>
  <c r="G257"/>
  <c r="M256"/>
  <c r="K256"/>
  <c r="L258" s="1"/>
  <c r="I256"/>
  <c r="J258" s="1"/>
  <c r="G256"/>
  <c r="H258" s="1"/>
  <c r="M254"/>
  <c r="K254"/>
  <c r="I254"/>
  <c r="M252"/>
  <c r="M243" s="1"/>
  <c r="L252"/>
  <c r="K252"/>
  <c r="L254" s="1"/>
  <c r="J252"/>
  <c r="I252"/>
  <c r="J254" s="1"/>
  <c r="H252"/>
  <c r="G252"/>
  <c r="H254" s="1"/>
  <c r="M250"/>
  <c r="K250"/>
  <c r="I250"/>
  <c r="M248"/>
  <c r="L248"/>
  <c r="K248"/>
  <c r="L250" s="1"/>
  <c r="J248"/>
  <c r="I248"/>
  <c r="J250" s="1"/>
  <c r="H248"/>
  <c r="G248"/>
  <c r="H250" s="1"/>
  <c r="K243"/>
  <c r="G243"/>
  <c r="M242"/>
  <c r="M241"/>
  <c r="L241"/>
  <c r="K241"/>
  <c r="J241"/>
  <c r="I241"/>
  <c r="H241"/>
  <c r="M240"/>
  <c r="L240"/>
  <c r="K240"/>
  <c r="J240"/>
  <c r="I240"/>
  <c r="H240"/>
  <c r="G240"/>
  <c r="H237"/>
  <c r="I236"/>
  <c r="H236"/>
  <c r="G236"/>
  <c r="L235"/>
  <c r="M237" s="1"/>
  <c r="K235"/>
  <c r="J235"/>
  <c r="K237" s="1"/>
  <c r="I235"/>
  <c r="H235"/>
  <c r="I237" s="1"/>
  <c r="G235"/>
  <c r="M233"/>
  <c r="L233"/>
  <c r="K233"/>
  <c r="J233"/>
  <c r="I233"/>
  <c r="H233"/>
  <c r="M229"/>
  <c r="I229"/>
  <c r="G229"/>
  <c r="I228"/>
  <c r="H228"/>
  <c r="G228"/>
  <c r="L227"/>
  <c r="K227"/>
  <c r="L229" s="1"/>
  <c r="J227"/>
  <c r="K229" s="1"/>
  <c r="I227"/>
  <c r="J229" s="1"/>
  <c r="H227"/>
  <c r="G227"/>
  <c r="H229" s="1"/>
  <c r="G225"/>
  <c r="I224"/>
  <c r="H224"/>
  <c r="G224"/>
  <c r="L223"/>
  <c r="M225" s="1"/>
  <c r="K223"/>
  <c r="L225" s="1"/>
  <c r="J223"/>
  <c r="I223"/>
  <c r="J225" s="1"/>
  <c r="H223"/>
  <c r="I225" s="1"/>
  <c r="G223"/>
  <c r="H225" s="1"/>
  <c r="M221"/>
  <c r="L221"/>
  <c r="K221"/>
  <c r="J221"/>
  <c r="I221"/>
  <c r="H221"/>
  <c r="J217"/>
  <c r="G217"/>
  <c r="I216"/>
  <c r="H216"/>
  <c r="G216"/>
  <c r="L215"/>
  <c r="M217" s="1"/>
  <c r="K215"/>
  <c r="J215"/>
  <c r="K217" s="1"/>
  <c r="I215"/>
  <c r="H215"/>
  <c r="I217" s="1"/>
  <c r="G215"/>
  <c r="M213"/>
  <c r="I213"/>
  <c r="G213"/>
  <c r="I212"/>
  <c r="H212"/>
  <c r="G212"/>
  <c r="L211"/>
  <c r="K211"/>
  <c r="L213" s="1"/>
  <c r="J211"/>
  <c r="K213" s="1"/>
  <c r="I211"/>
  <c r="J213" s="1"/>
  <c r="H211"/>
  <c r="G211"/>
  <c r="H213" s="1"/>
  <c r="M209"/>
  <c r="L209"/>
  <c r="K209"/>
  <c r="J209"/>
  <c r="I209"/>
  <c r="H209"/>
  <c r="M205"/>
  <c r="L205"/>
  <c r="K205"/>
  <c r="J205"/>
  <c r="I205"/>
  <c r="H205"/>
  <c r="M200"/>
  <c r="I200"/>
  <c r="L199"/>
  <c r="H199"/>
  <c r="M198"/>
  <c r="M201" s="1"/>
  <c r="L198"/>
  <c r="L201" s="1"/>
  <c r="J198"/>
  <c r="J201" s="1"/>
  <c r="H198"/>
  <c r="H201" s="1"/>
  <c r="L196"/>
  <c r="J196"/>
  <c r="H196"/>
  <c r="M195"/>
  <c r="M196" s="1"/>
  <c r="L195"/>
  <c r="K195"/>
  <c r="K196" s="1"/>
  <c r="J195"/>
  <c r="I195"/>
  <c r="I196" s="1"/>
  <c r="H195"/>
  <c r="G195"/>
  <c r="M192"/>
  <c r="L192"/>
  <c r="K192"/>
  <c r="J192"/>
  <c r="I192"/>
  <c r="H192"/>
  <c r="M188"/>
  <c r="L188"/>
  <c r="K188"/>
  <c r="J188"/>
  <c r="I188"/>
  <c r="H188"/>
  <c r="J184"/>
  <c r="G184"/>
  <c r="I183"/>
  <c r="H183"/>
  <c r="G183"/>
  <c r="L182"/>
  <c r="M184" s="1"/>
  <c r="K182"/>
  <c r="L184" s="1"/>
  <c r="J182"/>
  <c r="K184" s="1"/>
  <c r="I182"/>
  <c r="H182"/>
  <c r="I184" s="1"/>
  <c r="G182"/>
  <c r="H184" s="1"/>
  <c r="M180"/>
  <c r="L180"/>
  <c r="K180"/>
  <c r="J180"/>
  <c r="I180"/>
  <c r="H180"/>
  <c r="M176"/>
  <c r="L176"/>
  <c r="K176"/>
  <c r="J176"/>
  <c r="I176"/>
  <c r="H176"/>
  <c r="G172"/>
  <c r="I171"/>
  <c r="H171"/>
  <c r="G171"/>
  <c r="L170"/>
  <c r="L153" s="1"/>
  <c r="K170"/>
  <c r="J170"/>
  <c r="J153" s="1"/>
  <c r="I170"/>
  <c r="H170"/>
  <c r="H153" s="1"/>
  <c r="G170"/>
  <c r="J168"/>
  <c r="G168"/>
  <c r="I167"/>
  <c r="H167"/>
  <c r="G167"/>
  <c r="L166"/>
  <c r="M168" s="1"/>
  <c r="K166"/>
  <c r="L168" s="1"/>
  <c r="J166"/>
  <c r="K168" s="1"/>
  <c r="I166"/>
  <c r="H166"/>
  <c r="I168" s="1"/>
  <c r="G166"/>
  <c r="H168" s="1"/>
  <c r="M164"/>
  <c r="L164"/>
  <c r="K164"/>
  <c r="J164"/>
  <c r="I164"/>
  <c r="H164"/>
  <c r="M160"/>
  <c r="L160"/>
  <c r="K160"/>
  <c r="J160"/>
  <c r="I160"/>
  <c r="H160"/>
  <c r="K156"/>
  <c r="G156"/>
  <c r="M153"/>
  <c r="M154" s="1"/>
  <c r="K153"/>
  <c r="I153"/>
  <c r="G153"/>
  <c r="M150"/>
  <c r="L150"/>
  <c r="K150"/>
  <c r="J150"/>
  <c r="I150"/>
  <c r="H150"/>
  <c r="G150"/>
  <c r="M149"/>
  <c r="M151" s="1"/>
  <c r="L149"/>
  <c r="K149"/>
  <c r="L151" s="1"/>
  <c r="J149"/>
  <c r="K151" s="1"/>
  <c r="I149"/>
  <c r="J151" s="1"/>
  <c r="H149"/>
  <c r="G149"/>
  <c r="H151" s="1"/>
  <c r="M147"/>
  <c r="K147"/>
  <c r="I147"/>
  <c r="M145"/>
  <c r="L145"/>
  <c r="K145"/>
  <c r="L147" s="1"/>
  <c r="J145"/>
  <c r="I145"/>
  <c r="J147" s="1"/>
  <c r="H145"/>
  <c r="G145"/>
  <c r="H147" s="1"/>
  <c r="M143"/>
  <c r="K143"/>
  <c r="I143"/>
  <c r="M141"/>
  <c r="L141"/>
  <c r="K141"/>
  <c r="L143" s="1"/>
  <c r="J141"/>
  <c r="I141"/>
  <c r="J143" s="1"/>
  <c r="H141"/>
  <c r="G141"/>
  <c r="H143" s="1"/>
  <c r="M139"/>
  <c r="K139"/>
  <c r="I139"/>
  <c r="G139"/>
  <c r="M138"/>
  <c r="L138"/>
  <c r="K138"/>
  <c r="J138"/>
  <c r="I138"/>
  <c r="H138"/>
  <c r="G138"/>
  <c r="M137"/>
  <c r="L137"/>
  <c r="K137"/>
  <c r="L139" s="1"/>
  <c r="J137"/>
  <c r="I137"/>
  <c r="J139" s="1"/>
  <c r="H137"/>
  <c r="G137"/>
  <c r="H139" s="1"/>
  <c r="M135"/>
  <c r="K135"/>
  <c r="I135"/>
  <c r="M133"/>
  <c r="L133"/>
  <c r="K133"/>
  <c r="L135" s="1"/>
  <c r="J133"/>
  <c r="I133"/>
  <c r="J135" s="1"/>
  <c r="H133"/>
  <c r="G133"/>
  <c r="H135" s="1"/>
  <c r="M131"/>
  <c r="K131"/>
  <c r="I131"/>
  <c r="M129"/>
  <c r="L129"/>
  <c r="K129"/>
  <c r="L131" s="1"/>
  <c r="J129"/>
  <c r="I129"/>
  <c r="J131" s="1"/>
  <c r="H129"/>
  <c r="G129"/>
  <c r="H131" s="1"/>
  <c r="G127"/>
  <c r="M125"/>
  <c r="L125"/>
  <c r="M127" s="1"/>
  <c r="K125"/>
  <c r="L127" s="1"/>
  <c r="J125"/>
  <c r="K127" s="1"/>
  <c r="I125"/>
  <c r="J127" s="1"/>
  <c r="H125"/>
  <c r="I127" s="1"/>
  <c r="G125"/>
  <c r="H127" s="1"/>
  <c r="G123"/>
  <c r="M121"/>
  <c r="L121"/>
  <c r="M123" s="1"/>
  <c r="K121"/>
  <c r="L123" s="1"/>
  <c r="J121"/>
  <c r="K123" s="1"/>
  <c r="I121"/>
  <c r="J123" s="1"/>
  <c r="H121"/>
  <c r="I123" s="1"/>
  <c r="G121"/>
  <c r="H123" s="1"/>
  <c r="M119"/>
  <c r="K119"/>
  <c r="I119"/>
  <c r="M117"/>
  <c r="L117"/>
  <c r="K117"/>
  <c r="L119" s="1"/>
  <c r="J117"/>
  <c r="I117"/>
  <c r="J119" s="1"/>
  <c r="H117"/>
  <c r="G117"/>
  <c r="H119" s="1"/>
  <c r="M115"/>
  <c r="K115"/>
  <c r="I115"/>
  <c r="M113"/>
  <c r="M107" s="1"/>
  <c r="M111" s="1"/>
  <c r="L113"/>
  <c r="K113"/>
  <c r="L115" s="1"/>
  <c r="J113"/>
  <c r="I113"/>
  <c r="J115" s="1"/>
  <c r="H113"/>
  <c r="G113"/>
  <c r="H115" s="1"/>
  <c r="L107"/>
  <c r="J107"/>
  <c r="H107"/>
  <c r="M105"/>
  <c r="L105"/>
  <c r="K105"/>
  <c r="J105"/>
  <c r="I105"/>
  <c r="H105"/>
  <c r="M103"/>
  <c r="L103"/>
  <c r="K103"/>
  <c r="J103"/>
  <c r="I103"/>
  <c r="H103"/>
  <c r="M101"/>
  <c r="L101"/>
  <c r="K101"/>
  <c r="J101"/>
  <c r="I101"/>
  <c r="H101"/>
  <c r="M98"/>
  <c r="L98"/>
  <c r="K98"/>
  <c r="J98"/>
  <c r="I98"/>
  <c r="H98"/>
  <c r="L85"/>
  <c r="J85"/>
  <c r="H85"/>
  <c r="M84"/>
  <c r="M85" s="1"/>
  <c r="L84"/>
  <c r="K84"/>
  <c r="K85" s="1"/>
  <c r="J84"/>
  <c r="I84"/>
  <c r="I85" s="1"/>
  <c r="H84"/>
  <c r="G84"/>
  <c r="G85" s="1"/>
  <c r="M72"/>
  <c r="K72"/>
  <c r="I72"/>
  <c r="G72"/>
  <c r="M71"/>
  <c r="L71"/>
  <c r="L72" s="1"/>
  <c r="K71"/>
  <c r="J71"/>
  <c r="J72" s="1"/>
  <c r="I71"/>
  <c r="H71"/>
  <c r="H72" s="1"/>
  <c r="G71"/>
  <c r="M69"/>
  <c r="L69"/>
  <c r="K69"/>
  <c r="J69"/>
  <c r="I69"/>
  <c r="H69"/>
  <c r="G69"/>
  <c r="M68"/>
  <c r="L68"/>
  <c r="K68"/>
  <c r="J68"/>
  <c r="I68"/>
  <c r="H68"/>
  <c r="G68"/>
  <c r="M67"/>
  <c r="L67"/>
  <c r="K67"/>
  <c r="J67"/>
  <c r="I67"/>
  <c r="H67"/>
  <c r="G67"/>
  <c r="M66"/>
  <c r="L66"/>
  <c r="K66"/>
  <c r="J66"/>
  <c r="I66"/>
  <c r="H66"/>
  <c r="G66"/>
  <c r="M65"/>
  <c r="L65"/>
  <c r="K65"/>
  <c r="J65"/>
  <c r="I65"/>
  <c r="H65"/>
  <c r="G65"/>
  <c r="M64"/>
  <c r="L64"/>
  <c r="K64"/>
  <c r="J64"/>
  <c r="I64"/>
  <c r="H64"/>
  <c r="G64"/>
  <c r="M63"/>
  <c r="L63"/>
  <c r="K63"/>
  <c r="J63"/>
  <c r="I63"/>
  <c r="H63"/>
  <c r="G63"/>
  <c r="M62"/>
  <c r="L62"/>
  <c r="K62"/>
  <c r="J62"/>
  <c r="I62"/>
  <c r="H62"/>
  <c r="G62"/>
  <c r="M61"/>
  <c r="L61"/>
  <c r="K61"/>
  <c r="J61"/>
  <c r="I61"/>
  <c r="H61"/>
  <c r="G61"/>
  <c r="M60"/>
  <c r="L60"/>
  <c r="K60"/>
  <c r="J60"/>
  <c r="I60"/>
  <c r="H60"/>
  <c r="G60"/>
  <c r="M59"/>
  <c r="L59"/>
  <c r="K59"/>
  <c r="J59"/>
  <c r="I59"/>
  <c r="H59"/>
  <c r="G59"/>
  <c r="L55"/>
  <c r="J55"/>
  <c r="H55"/>
  <c r="N50"/>
  <c r="M50"/>
  <c r="L50"/>
  <c r="K50"/>
  <c r="J50"/>
  <c r="I50"/>
  <c r="H50"/>
  <c r="G50"/>
  <c r="M37"/>
  <c r="L37"/>
  <c r="K37"/>
  <c r="J37"/>
  <c r="I37"/>
  <c r="H37"/>
  <c r="G37"/>
  <c r="M36"/>
  <c r="M9" s="1"/>
  <c r="L36"/>
  <c r="K36"/>
  <c r="K9" s="1"/>
  <c r="L10" s="1"/>
  <c r="J36"/>
  <c r="I36"/>
  <c r="I9" s="1"/>
  <c r="J10" s="1"/>
  <c r="H36"/>
  <c r="G36"/>
  <c r="G9" s="1"/>
  <c r="H10" s="1"/>
  <c r="M24"/>
  <c r="L24"/>
  <c r="K24"/>
  <c r="J24"/>
  <c r="I24"/>
  <c r="H24"/>
  <c r="G24"/>
  <c r="M23"/>
  <c r="L23"/>
  <c r="K23"/>
  <c r="J23"/>
  <c r="I23"/>
  <c r="H23"/>
  <c r="G23"/>
  <c r="M21"/>
  <c r="L21"/>
  <c r="K21"/>
  <c r="J21"/>
  <c r="I21"/>
  <c r="H21"/>
  <c r="G21"/>
  <c r="M20"/>
  <c r="L20"/>
  <c r="K20"/>
  <c r="J20"/>
  <c r="I20"/>
  <c r="H20"/>
  <c r="G20"/>
  <c r="M19"/>
  <c r="L19"/>
  <c r="K19"/>
  <c r="J19"/>
  <c r="I19"/>
  <c r="H19"/>
  <c r="G19"/>
  <c r="M18"/>
  <c r="L18"/>
  <c r="K18"/>
  <c r="J18"/>
  <c r="I18"/>
  <c r="H18"/>
  <c r="G18"/>
  <c r="M17"/>
  <c r="L17"/>
  <c r="K17"/>
  <c r="J17"/>
  <c r="I17"/>
  <c r="H17"/>
  <c r="G17"/>
  <c r="M16"/>
  <c r="L16"/>
  <c r="K16"/>
  <c r="J16"/>
  <c r="I16"/>
  <c r="H16"/>
  <c r="G16"/>
  <c r="M15"/>
  <c r="L15"/>
  <c r="K15"/>
  <c r="J15"/>
  <c r="I15"/>
  <c r="H15"/>
  <c r="G15"/>
  <c r="M14"/>
  <c r="L14"/>
  <c r="K14"/>
  <c r="J14"/>
  <c r="I14"/>
  <c r="H14"/>
  <c r="G14"/>
  <c r="M13"/>
  <c r="L13"/>
  <c r="K13"/>
  <c r="J13"/>
  <c r="I13"/>
  <c r="H13"/>
  <c r="G13"/>
  <c r="M12"/>
  <c r="L12"/>
  <c r="K12"/>
  <c r="J12"/>
  <c r="I12"/>
  <c r="H12"/>
  <c r="G12"/>
  <c r="M11"/>
  <c r="L11"/>
  <c r="K11"/>
  <c r="J11"/>
  <c r="I11"/>
  <c r="H11"/>
  <c r="G11"/>
  <c r="L9"/>
  <c r="M10" s="1"/>
  <c r="J9"/>
  <c r="H9"/>
  <c r="I10" s="1"/>
  <c r="AG6"/>
  <c r="AF6"/>
  <c r="AE6"/>
  <c r="AD6"/>
  <c r="AC6"/>
  <c r="AB6"/>
  <c r="C2"/>
  <c r="C4" s="1"/>
  <c r="B375" l="1"/>
  <c r="B370"/>
  <c r="B367"/>
  <c r="B362"/>
  <c r="B360"/>
  <c r="B359"/>
  <c r="B356"/>
  <c r="B354"/>
  <c r="B352"/>
  <c r="B351"/>
  <c r="B346"/>
  <c r="B343"/>
  <c r="B340"/>
  <c r="B338"/>
  <c r="B335"/>
  <c r="B334"/>
  <c r="B333"/>
  <c r="B329"/>
  <c r="B326"/>
  <c r="B323"/>
  <c r="B321"/>
  <c r="B319"/>
  <c r="B318"/>
  <c r="B315"/>
  <c r="B313"/>
  <c r="B310"/>
  <c r="B305"/>
  <c r="B303"/>
  <c r="B302"/>
  <c r="B299"/>
  <c r="B297"/>
  <c r="B294"/>
  <c r="B286"/>
  <c r="B285"/>
  <c r="B284"/>
  <c r="B281"/>
  <c r="B280"/>
  <c r="B277"/>
  <c r="B276"/>
  <c r="B274"/>
  <c r="B273"/>
  <c r="B272"/>
  <c r="B269"/>
  <c r="B268"/>
  <c r="B265"/>
  <c r="B264"/>
  <c r="B262"/>
  <c r="B261"/>
  <c r="B260"/>
  <c r="B258"/>
  <c r="B257"/>
  <c r="B256"/>
  <c r="B253"/>
  <c r="B252"/>
  <c r="B249"/>
  <c r="B248"/>
  <c r="B245"/>
  <c r="B244"/>
  <c r="B243"/>
  <c r="B241"/>
  <c r="B240"/>
  <c r="B237"/>
  <c r="B236"/>
  <c r="B233"/>
  <c r="B231"/>
  <c r="B229"/>
  <c r="B228"/>
  <c r="B223"/>
  <c r="B220"/>
  <c r="B215"/>
  <c r="B213"/>
  <c r="B212"/>
  <c r="B209"/>
  <c r="B207"/>
  <c r="B204"/>
  <c r="B196"/>
  <c r="B195"/>
  <c r="B192"/>
  <c r="B190"/>
  <c r="B187"/>
  <c r="B182"/>
  <c r="B179"/>
  <c r="B176"/>
  <c r="B174"/>
  <c r="B172"/>
  <c r="B171"/>
  <c r="B166"/>
  <c r="B163"/>
  <c r="B160"/>
  <c r="B158"/>
  <c r="B155"/>
  <c r="B154"/>
  <c r="B153"/>
  <c r="B376"/>
  <c r="B374"/>
  <c r="B372"/>
  <c r="B368"/>
  <c r="B364"/>
  <c r="B363"/>
  <c r="B358"/>
  <c r="B348"/>
  <c r="B347"/>
  <c r="B342"/>
  <c r="B331"/>
  <c r="B330"/>
  <c r="B325"/>
  <c r="B314"/>
  <c r="B309"/>
  <c r="B298"/>
  <c r="B293"/>
  <c r="B288"/>
  <c r="B278"/>
  <c r="B270"/>
  <c r="B266"/>
  <c r="B250"/>
  <c r="B235"/>
  <c r="B225"/>
  <c r="B224"/>
  <c r="B219"/>
  <c r="B208"/>
  <c r="B203"/>
  <c r="B198"/>
  <c r="B191"/>
  <c r="B186"/>
  <c r="B180"/>
  <c r="B175"/>
  <c r="B170"/>
  <c r="B164"/>
  <c r="B159"/>
  <c r="B147"/>
  <c r="B143"/>
  <c r="B135"/>
  <c r="B131"/>
  <c r="B126"/>
  <c r="B125"/>
  <c r="B123"/>
  <c r="B119"/>
  <c r="B115"/>
  <c r="B110"/>
  <c r="B108"/>
  <c r="B107"/>
  <c r="B104"/>
  <c r="B102"/>
  <c r="B100"/>
  <c r="B97"/>
  <c r="B94"/>
  <c r="B92"/>
  <c r="B90"/>
  <c r="B88"/>
  <c r="B86"/>
  <c r="B82"/>
  <c r="B80"/>
  <c r="B78"/>
  <c r="B76"/>
  <c r="B74"/>
  <c r="B71"/>
  <c r="B69"/>
  <c r="B68"/>
  <c r="B67"/>
  <c r="B66"/>
  <c r="B65"/>
  <c r="B64"/>
  <c r="B63"/>
  <c r="B62"/>
  <c r="B61"/>
  <c r="B60"/>
  <c r="B58"/>
  <c r="B56"/>
  <c r="B55"/>
  <c r="B52"/>
  <c r="B49"/>
  <c r="B46"/>
  <c r="B44"/>
  <c r="B42"/>
  <c r="B40"/>
  <c r="B38"/>
  <c r="B34"/>
  <c r="B32"/>
  <c r="B30"/>
  <c r="B28"/>
  <c r="B26"/>
  <c r="B23"/>
  <c r="B21"/>
  <c r="B20"/>
  <c r="B19"/>
  <c r="B18"/>
  <c r="B17"/>
  <c r="B16"/>
  <c r="B15"/>
  <c r="B14"/>
  <c r="B13"/>
  <c r="B12"/>
  <c r="B10"/>
  <c r="B9"/>
  <c r="L109" s="1"/>
  <c r="B371"/>
  <c r="B366"/>
  <c r="B355"/>
  <c r="B350"/>
  <c r="B344"/>
  <c r="B339"/>
  <c r="B327"/>
  <c r="B322"/>
  <c r="B317"/>
  <c r="B311"/>
  <c r="B307"/>
  <c r="B306"/>
  <c r="B301"/>
  <c r="B295"/>
  <c r="B290"/>
  <c r="B289"/>
  <c r="B282"/>
  <c r="B254"/>
  <c r="B239"/>
  <c r="B232"/>
  <c r="B227"/>
  <c r="B221"/>
  <c r="B217"/>
  <c r="B216"/>
  <c r="B211"/>
  <c r="B205"/>
  <c r="B200"/>
  <c r="B199"/>
  <c r="B194"/>
  <c r="B188"/>
  <c r="B184"/>
  <c r="B183"/>
  <c r="B178"/>
  <c r="B168"/>
  <c r="B167"/>
  <c r="B162"/>
  <c r="B151"/>
  <c r="B150"/>
  <c r="B149"/>
  <c r="B146"/>
  <c r="B145"/>
  <c r="B142"/>
  <c r="B141"/>
  <c r="B139"/>
  <c r="B138"/>
  <c r="B137"/>
  <c r="B134"/>
  <c r="B133"/>
  <c r="B130"/>
  <c r="B129"/>
  <c r="B127"/>
  <c r="B122"/>
  <c r="B121"/>
  <c r="B118"/>
  <c r="B117"/>
  <c r="B114"/>
  <c r="B113"/>
  <c r="B105"/>
  <c r="B103"/>
  <c r="B101"/>
  <c r="B98"/>
  <c r="B95"/>
  <c r="B93"/>
  <c r="B91"/>
  <c r="B89"/>
  <c r="B87"/>
  <c r="B84"/>
  <c r="B81"/>
  <c r="B79"/>
  <c r="B77"/>
  <c r="B75"/>
  <c r="B73"/>
  <c r="B57"/>
  <c r="B53"/>
  <c r="B51"/>
  <c r="B47"/>
  <c r="B45"/>
  <c r="B43"/>
  <c r="B41"/>
  <c r="B39"/>
  <c r="B36"/>
  <c r="B33"/>
  <c r="B31"/>
  <c r="B29"/>
  <c r="B27"/>
  <c r="B25"/>
  <c r="M246"/>
  <c r="M244"/>
  <c r="K10"/>
  <c r="M108"/>
  <c r="G291"/>
  <c r="G289"/>
  <c r="I291"/>
  <c r="I289"/>
  <c r="I290" s="1"/>
  <c r="K291"/>
  <c r="K289"/>
  <c r="H333"/>
  <c r="H260"/>
  <c r="I262" s="1"/>
  <c r="J333"/>
  <c r="J260"/>
  <c r="K262" s="1"/>
  <c r="L333"/>
  <c r="L260"/>
  <c r="M262" s="1"/>
  <c r="C5"/>
  <c r="G55"/>
  <c r="H58" s="1"/>
  <c r="I55"/>
  <c r="J58" s="1"/>
  <c r="K55"/>
  <c r="L58" s="1"/>
  <c r="M55"/>
  <c r="M58" s="1"/>
  <c r="G107"/>
  <c r="I107"/>
  <c r="K107"/>
  <c r="K108" s="1"/>
  <c r="H111"/>
  <c r="J111"/>
  <c r="L111"/>
  <c r="G154"/>
  <c r="K154"/>
  <c r="I156"/>
  <c r="M156"/>
  <c r="H172"/>
  <c r="J172"/>
  <c r="L172"/>
  <c r="I172"/>
  <c r="M172"/>
  <c r="J199"/>
  <c r="K200"/>
  <c r="G198"/>
  <c r="I198"/>
  <c r="K198"/>
  <c r="H217"/>
  <c r="L217"/>
  <c r="K225"/>
  <c r="J237"/>
  <c r="I243"/>
  <c r="G246"/>
  <c r="K246"/>
  <c r="J289"/>
  <c r="J290" s="1"/>
  <c r="K290"/>
  <c r="H291"/>
  <c r="L291"/>
  <c r="H243"/>
  <c r="J243"/>
  <c r="L243"/>
  <c r="K303"/>
  <c r="H307"/>
  <c r="L307"/>
  <c r="K319"/>
  <c r="I333"/>
  <c r="G336"/>
  <c r="K336"/>
  <c r="I348"/>
  <c r="K348"/>
  <c r="K352"/>
  <c r="H360"/>
  <c r="J360"/>
  <c r="L360"/>
  <c r="I360"/>
  <c r="M360"/>
  <c r="I364"/>
  <c r="K364"/>
  <c r="H156"/>
  <c r="H154"/>
  <c r="H155" s="1"/>
  <c r="J156"/>
  <c r="K155"/>
  <c r="J154"/>
  <c r="J155" s="1"/>
  <c r="L156"/>
  <c r="M155"/>
  <c r="L154"/>
  <c r="L155" s="1"/>
  <c r="I151"/>
  <c r="I154"/>
  <c r="I155" s="1"/>
  <c r="K172"/>
  <c r="L237"/>
  <c r="G244"/>
  <c r="K244"/>
  <c r="H289"/>
  <c r="H290" s="1"/>
  <c r="L289"/>
  <c r="L290" s="1"/>
  <c r="I303"/>
  <c r="G334"/>
  <c r="K334"/>
  <c r="K360"/>
  <c r="M199"/>
  <c r="M289"/>
  <c r="M290" s="1"/>
  <c r="L246" l="1"/>
  <c r="M245"/>
  <c r="L244"/>
  <c r="H246"/>
  <c r="H244"/>
  <c r="K201"/>
  <c r="L200"/>
  <c r="K199"/>
  <c r="G201"/>
  <c r="H200"/>
  <c r="G199"/>
  <c r="I111"/>
  <c r="J108"/>
  <c r="L336"/>
  <c r="M335"/>
  <c r="L334"/>
  <c r="J336"/>
  <c r="K335"/>
  <c r="J334"/>
  <c r="H336"/>
  <c r="I335"/>
  <c r="H334"/>
  <c r="H245"/>
  <c r="K58"/>
  <c r="K109" s="1"/>
  <c r="K110" s="1"/>
  <c r="M109"/>
  <c r="M110" s="1"/>
  <c r="J109"/>
  <c r="J110" s="1"/>
  <c r="I58"/>
  <c r="I109" s="1"/>
  <c r="I110" s="1"/>
  <c r="I336"/>
  <c r="J335"/>
  <c r="I334"/>
  <c r="J246"/>
  <c r="K245"/>
  <c r="J244"/>
  <c r="I246"/>
  <c r="J245"/>
  <c r="I244"/>
  <c r="I245" s="1"/>
  <c r="I201"/>
  <c r="J200"/>
  <c r="I199"/>
  <c r="K111"/>
  <c r="L108"/>
  <c r="L110" s="1"/>
  <c r="G111"/>
  <c r="H108"/>
  <c r="I108"/>
  <c r="G109"/>
  <c r="G110" s="1"/>
  <c r="H109"/>
  <c r="L245"/>
  <c r="H110" l="1"/>
</calcChain>
</file>

<file path=xl/sharedStrings.xml><?xml version="1.0" encoding="utf-8"?>
<sst xmlns="http://schemas.openxmlformats.org/spreadsheetml/2006/main" count="773" uniqueCount="178">
  <si>
    <t>Код раздела</t>
  </si>
  <si>
    <t>Код МО</t>
  </si>
  <si>
    <t>Прогноз социально-экономического развития муниципальных образований Ростовской области на 2025 – 2027 годы</t>
  </si>
  <si>
    <t>III. Малое и среднее предпринимательство</t>
  </si>
  <si>
    <t>Обозначения ячеек:</t>
  </si>
  <si>
    <t xml:space="preserve">Красносулинский район        </t>
  </si>
  <si>
    <r>
      <t xml:space="preserve">Ячейки, отмеченные </t>
    </r>
    <r>
      <rPr>
        <b/>
        <sz val="12"/>
        <color rgb="FF000000"/>
        <rFont val="Times New Roman"/>
      </rPr>
      <t>голубым</t>
    </r>
    <r>
      <rPr>
        <sz val="12"/>
        <color rgb="FF000000"/>
        <rFont val="Times New Roman"/>
      </rPr>
      <t xml:space="preserve"> цветом</t>
    </r>
  </si>
  <si>
    <t>Доступные для заполнения МО ячейки</t>
  </si>
  <si>
    <r>
      <t xml:space="preserve">Ячейки, отмеченные </t>
    </r>
    <r>
      <rPr>
        <b/>
        <sz val="12"/>
        <rFont val="Times New Roman"/>
      </rPr>
      <t>белым</t>
    </r>
    <r>
      <rPr>
        <sz val="12"/>
        <rFont val="Times New Roman"/>
      </rPr>
      <t xml:space="preserve"> цветом</t>
    </r>
  </si>
  <si>
    <t>Недоступные для заполнения МО ячейки</t>
  </si>
  <si>
    <t>Статистические данные (здесь не корректировать!!!)</t>
  </si>
  <si>
    <r>
      <t xml:space="preserve">Ячейки, отмеченные </t>
    </r>
    <r>
      <rPr>
        <b/>
        <sz val="12"/>
        <color rgb="FF000000"/>
        <rFont val="Times New Roman"/>
      </rPr>
      <t>оранжевым</t>
    </r>
    <r>
      <rPr>
        <sz val="12"/>
        <color rgb="FF000000"/>
        <rFont val="Times New Roman"/>
      </rPr>
      <t xml:space="preserve"> цветом</t>
    </r>
  </si>
  <si>
    <t>Ячейки с контрольными соотношениями (недоступны для заполнения)</t>
  </si>
  <si>
    <t>Сведения из базы данных, сформированной по итогам прогнозирования в 2023 году  (здесь не корректировать!!!)</t>
  </si>
  <si>
    <t>Код</t>
  </si>
  <si>
    <t>Код для Excel (поисковый)</t>
  </si>
  <si>
    <t>Код показателя</t>
  </si>
  <si>
    <t>Показатели</t>
  </si>
  <si>
    <t>Единица измерения</t>
  </si>
  <si>
    <t>отчет</t>
  </si>
  <si>
    <t>оценка</t>
  </si>
  <si>
    <t>прогноз</t>
  </si>
  <si>
    <t>Введенные данные соответствуют вычислениям</t>
  </si>
  <si>
    <t>Число малых и средних предприятий*</t>
  </si>
  <si>
    <t>единиц</t>
  </si>
  <si>
    <t>Введенные данные не соответствуют вычислениям</t>
  </si>
  <si>
    <t>Темп роста числа малых и средних предприятий, % к предыдущему году</t>
  </si>
  <si>
    <t>процентов</t>
  </si>
  <si>
    <r>
      <t xml:space="preserve">Ячейки, отмеченные </t>
    </r>
    <r>
      <rPr>
        <b/>
        <sz val="12"/>
        <color rgb="FF000000"/>
        <rFont val="Times New Roman"/>
      </rPr>
      <t>иным</t>
    </r>
    <r>
      <rPr>
        <sz val="12"/>
        <color rgb="FF000000"/>
        <rFont val="Times New Roman"/>
      </rPr>
      <t xml:space="preserve"> цветом</t>
    </r>
  </si>
  <si>
    <t>Создают удобство для восприятия (недоступны для заполнения)</t>
  </si>
  <si>
    <t>в т.ч. по видам экономической деятельности (справочно: сумма по видам деятельности в сравнении с "Число малых и средних предприятий*")</t>
  </si>
  <si>
    <t>Рассчитано как сумма числа малых и средних предприятий</t>
  </si>
  <si>
    <t>добыча полезных ископаемых</t>
  </si>
  <si>
    <t>Отчетные данные за 2021-2023 гг. в ячейках, отмеченных голубым цветом, внесены в соответствии с данными по итогам прогнозирования в 2023 году. Возможна корректировка Исполнителем.</t>
  </si>
  <si>
    <t>обрабатывающие производства</t>
  </si>
  <si>
    <t xml:space="preserve">обеспечение электрической энергией, газом и паром, кондиционирование воздуха </t>
  </si>
  <si>
    <t>строительство</t>
  </si>
  <si>
    <t>сельское, лесное хозяйство, охота, рыболовство и рыбоводство</t>
  </si>
  <si>
    <t>транспортировка и хранение</t>
  </si>
  <si>
    <t>деятельность в области информации и связи</t>
  </si>
  <si>
    <t>оптовая и розничная торговля; ремонт автотранспортных средств, мотоциклов</t>
  </si>
  <si>
    <t>деятельность по операциям с недвижимым имуществом</t>
  </si>
  <si>
    <t>прочие</t>
  </si>
  <si>
    <t>Число малых предприятий*</t>
  </si>
  <si>
    <t>в т.ч. по видам экономической деятельности (справочно: сумма по видам деятельности в сравнении с "Число малых предприятий*")</t>
  </si>
  <si>
    <t>Число средних предприятий</t>
  </si>
  <si>
    <t>в т.ч. по видам экономической деятельности (справочно: сумма по видам деятельности в сравнении с "Число средних предприятий")</t>
  </si>
  <si>
    <t>Количество ИП</t>
  </si>
  <si>
    <t>в т.ч. по видам экономической деятельности (справочно: сумма по видам деятельности в сравнении с "Количество ИП")</t>
  </si>
  <si>
    <t>Среднесписочная численность работников малых и средних предприятий* - всего</t>
  </si>
  <si>
    <t>тыс. человек</t>
  </si>
  <si>
    <t>Рассчитано как сумма показателей среднесписочной численности работников малых и средних предприятий</t>
  </si>
  <si>
    <t>Темп роста численности малых и средних предприятий, % к предыдущему году</t>
  </si>
  <si>
    <t>в т.ч. по видам экономической деятельности (справочно: сумма по видам деятельности в сравнении со "Среднесписочная численность работников малых и средних предприятий* - всего")</t>
  </si>
  <si>
    <t>Рассчитано как сумма показателей среднесписочной численности работников малых и средних предприятий по каждому из видов экономической деятельности отдельно</t>
  </si>
  <si>
    <t xml:space="preserve"> деятельность в области информации и связи</t>
  </si>
  <si>
    <t>Среднесписочная численность работников малых предприятий* - всего</t>
  </si>
  <si>
    <t>в т.ч. по видам экономической деятельности (справочно: разность между суммой по видам деятельности и показателем "Среднесписочная численность работников малых предприятий* - всего")</t>
  </si>
  <si>
    <t xml:space="preserve">Строка с проверкой вычисляется как разность вводимого показателя «Среднесписочная численность работников малых предприятий - всего» и суммы по видам деятельности; соотносится с нулевым значением; содержит четыре десятичных знака, необходимых для устранения неточностей при обработке информации. </t>
  </si>
  <si>
    <t>Среднесписочная численность работников средних предприятий - всего</t>
  </si>
  <si>
    <t>в т.ч. по видам экономической деятельности (справочно: разность между суммой по видам деятельности и показателем "Среднесписочная численность работников средних предприятий - всего")</t>
  </si>
  <si>
    <t xml:space="preserve">Строка с проверкой вычисляется как разность вводимого показателя «Среднесписочная численность работников средних предприятий - всего» и суммы по видам деятельности; содержит четыре десятичных знака, необходимых для устранения неточностей при обработке информации. </t>
  </si>
  <si>
    <t>Размер начисленной среднемесячной заработной платы на малых и средних предприятиях*</t>
  </si>
  <si>
    <t>рублей</t>
  </si>
  <si>
    <t>в % к предыдущему году</t>
  </si>
  <si>
    <t>Размер начисленной среднемесячной заработной платы на малых предприятиях</t>
  </si>
  <si>
    <t xml:space="preserve">Размер начисленной среднемесячной заработной платы на микропредприятиях </t>
  </si>
  <si>
    <t xml:space="preserve">Размер начисленной среднемесячной заработной платы на средних предприятиях </t>
  </si>
  <si>
    <t>Оборот малых и средних предприятий*- всего</t>
  </si>
  <si>
    <t>млн. рублей</t>
  </si>
  <si>
    <t>Заполняется Исполнителем или вычисляется автоматически как сумма показателей оборота малых и средний предприятий. При заполнении вручную не вводите больше одного знака после запятой!!!</t>
  </si>
  <si>
    <t>Темп роста оборота малых и средних предприятий, % к предыдущему году</t>
  </si>
  <si>
    <r>
      <rPr>
        <i/>
        <u/>
        <sz val="12"/>
        <rFont val="Times New Roman"/>
      </rPr>
      <t>Справочно:</t>
    </r>
    <r>
      <rPr>
        <i/>
        <sz val="12"/>
        <rFont val="Times New Roman"/>
      </rPr>
      <t xml:space="preserve"> Темп роста численности малых и средних предприятий, % к предыдущему году</t>
    </r>
  </si>
  <si>
    <r>
      <rPr>
        <i/>
        <u/>
        <sz val="12"/>
        <rFont val="Times New Roman"/>
      </rPr>
      <t>Справочный расчёт:</t>
    </r>
    <r>
      <rPr>
        <i/>
        <sz val="12"/>
        <rFont val="Times New Roman"/>
      </rPr>
      <t xml:space="preserve"> Соотношение темпа роста </t>
    </r>
    <r>
      <rPr>
        <b/>
        <i/>
        <sz val="12"/>
        <rFont val="Times New Roman"/>
      </rPr>
      <t>оборота</t>
    </r>
    <r>
      <rPr>
        <i/>
        <sz val="12"/>
        <rFont val="Times New Roman"/>
      </rPr>
      <t xml:space="preserve"> малых и средних предприятий к темпу роста </t>
    </r>
    <r>
      <rPr>
        <b/>
        <i/>
        <sz val="12"/>
        <rFont val="Times New Roman"/>
      </rPr>
      <t>численности</t>
    </r>
    <r>
      <rPr>
        <i/>
        <sz val="12"/>
        <rFont val="Times New Roman"/>
      </rPr>
      <t xml:space="preserve"> малых и средних предприятий</t>
    </r>
  </si>
  <si>
    <t>в т.ч. по видам экономической деятельности (справочно: разность между суммой по видам деятельности и показателем "Оборот малых и средних предприятий*- всего")</t>
  </si>
  <si>
    <t xml:space="preserve">Строка с проверкой вычисляется как разность между суммой по видам деятельности и показателем "Оборот малых и средних предприятий*- всего"; содержит четыре десятичных знака, необходимых для устранения неточностей при обработке информации. </t>
  </si>
  <si>
    <t>Вычисляется на основе введенных данных об обороте малых и средних предприятий по каждому виду экономической деятельности</t>
  </si>
  <si>
    <t>в ценах соответствующих лет</t>
  </si>
  <si>
    <t>индекс-дефлятор</t>
  </si>
  <si>
    <t>в сопоставимых ценах</t>
  </si>
  <si>
    <t>обеспечение электрической энергией, газом и паром; кондиционирование воздуха</t>
  </si>
  <si>
    <t>Оборот малых предприятий*- всего</t>
  </si>
  <si>
    <t>Вычисляется на основе введенных данных об обороте малых предприятий в соответствии с вкладом предприятий каждого вида экономической деятельности с использованием индекса-дефлятора</t>
  </si>
  <si>
    <t xml:space="preserve"> в сопоставимых ценах</t>
  </si>
  <si>
    <t>в т.ч. по видам экономической деятельности (справочно: разность между суммой по видам деятельности и показателем "Оборот малых предприятий*- всего")</t>
  </si>
  <si>
    <t xml:space="preserve">Строка с проверкой вычисляется как разность вводимого показателя "Оборот малых предприятий*- всего" и суммы по видам деятельности; содержит четыре десятичных знака, необходимых для устранения неточностей при обработке информации. </t>
  </si>
  <si>
    <t>Оборот средних предприятий</t>
  </si>
  <si>
    <t>Вычисляется на основе введенных данных об обороте средних предприятий в соответствии с вкладом предприятий каждого вида экономической деятельности с использованием индекса-дефлятора</t>
  </si>
  <si>
    <t>в т.ч. по видам экономической деятельности (справочно: разность между суммой по видам деятельности и показателем "Оборот средних предприятий")</t>
  </si>
  <si>
    <t xml:space="preserve">Строка с проверкой вычисляется как разность вводимого показателя «Оборот средних предприятий» и суммы по видам деятельности; содержит четыре десятичных знака, необходимых для устранения неточностей при обработке информации. </t>
  </si>
  <si>
    <t>обеспечение электрической энергией, газом и паром, кондиционирование воздуха</t>
  </si>
  <si>
    <t>Объем инвестиций малых и средних предприятий*, всего</t>
  </si>
  <si>
    <t>Вычисляется на основе введенных данных об оъеме инвестиций малых и средних предприятий в соответствии с вкладом предприятий каждого вида экономической деятельности  с использованием индекса-дефлятора</t>
  </si>
  <si>
    <r>
      <t>в т.ч. по видам экономической деятельности</t>
    </r>
    <r>
      <rPr>
        <i/>
        <sz val="12"/>
        <color rgb="FF000000"/>
        <rFont val="Times New Roman"/>
      </rPr>
      <t>(справочно: разность между суммой по видам деятельности и показателем "Объем инвестиций малых и средних предприятий*, всего")</t>
    </r>
  </si>
  <si>
    <t xml:space="preserve">Строка с проверкой вычисляется как разность вводимого показателя "Объем инвестиций малых и средних предприятий*, всего" и суммы по видам деятельности; содержит четыре десятичных знака, необходимых для устранения неточностей при обработке информации. </t>
  </si>
  <si>
    <t>Вычисляется на основе введенных данных об объеме инвестиций малых и средних предприятий по каждому виду экономической деятельности</t>
  </si>
  <si>
    <t>сельское, лесное хозяйство, рыболовство и рыбоводство</t>
  </si>
  <si>
    <t>Объем инвестиций малых предприятий*, всего</t>
  </si>
  <si>
    <t>Вычисляется на основе введенных данных об оъеме инвестиций малых предприятий в соответствии с вкладом предприятий каждого вида экономической деятельности в общий результат</t>
  </si>
  <si>
    <r>
      <t>в т.ч. по видам экономической деятельности</t>
    </r>
    <r>
      <rPr>
        <i/>
        <sz val="12"/>
        <color rgb="FF000000"/>
        <rFont val="Times New Roman"/>
      </rPr>
      <t>(справочно: разность между суммой по видам деятельности и показателем "Объем инвестиций малых предприятий*, всего")</t>
    </r>
  </si>
  <si>
    <t xml:space="preserve">Строка с проверкой вычисляется как разность вводимого показателя "Объем инвестиций малых предприятий*, всего" и суммы по видам деятельности; содержит четыре десятичных знака, необходимых для устранения неточностей при обработке информации. </t>
  </si>
  <si>
    <t>Объем инвестиций средних предприятий, всего</t>
  </si>
  <si>
    <t>Вычисляется на основе введенных данных об оъеме инвестиций средних предприятий в соответствии с вкладом предприятий каждого вида экономической деятельности с использованием индекса-дефлятора</t>
  </si>
  <si>
    <r>
      <t>в т.ч. по видам экономической деятельности</t>
    </r>
    <r>
      <rPr>
        <i/>
        <sz val="12"/>
        <color rgb="FF000000"/>
        <rFont val="Times New Roman"/>
      </rPr>
      <t>(справочно: разность между суммой по видам деятельности и показателем "Объем инвестиций средних предприятий, всего")</t>
    </r>
  </si>
  <si>
    <t xml:space="preserve">Строка с проверкой вычисляется как разность вводимого показателя "Объем инвестиций средних предприятий, всего" и суммы по видам деятельности; содержит четыре десятичных знака, необходимых для устранения неточностей при обработке информации. </t>
  </si>
  <si>
    <t>* с учетом микропредприятий</t>
  </si>
  <si>
    <t>Исполнтель:</t>
  </si>
  <si>
    <t xml:space="preserve">Инспектор по ГО и ЧС </t>
  </si>
  <si>
    <t>Т.А. Манукян</t>
  </si>
  <si>
    <t>7(928)138-82-32</t>
  </si>
  <si>
    <t>Согласовано:</t>
  </si>
  <si>
    <t>Глава Администрации Горненского городского поселения</t>
  </si>
  <si>
    <t/>
  </si>
  <si>
    <t/>
  </si>
  <si>
    <t>П.Ю. Корчагин</t>
  </si>
  <si>
    <t>Таблица 2</t>
  </si>
  <si>
    <t>Вспомогательные индексы-дефляторы</t>
  </si>
  <si>
    <t>Заполнены рекомендованными значениями индексов-дефляторов (базовый вариант). Возможно изменение Исполнителем.</t>
  </si>
  <si>
    <t>Виды деятельности</t>
  </si>
  <si>
    <t>водоснабжение; водоотведение, организация сбора и утилизации отходов, деятельность по ликвидации загрязнений</t>
  </si>
  <si>
    <t>Вспомогательные индексы-дефляторы (базовый вариант)</t>
  </si>
  <si>
    <t>транспорт</t>
  </si>
  <si>
    <t>оптовая и розничная торговля</t>
  </si>
  <si>
    <t>другие виды</t>
  </si>
  <si>
    <t>г. Ростов-на-Дону</t>
  </si>
  <si>
    <t>г. Азов</t>
  </si>
  <si>
    <t>г. Батайск</t>
  </si>
  <si>
    <t>г. Волгодонск</t>
  </si>
  <si>
    <t>г. Гуково</t>
  </si>
  <si>
    <t>г. Донецк</t>
  </si>
  <si>
    <t>г. Зверево</t>
  </si>
  <si>
    <t>г. Каменск-Шахтинский</t>
  </si>
  <si>
    <t>г. Новочеркасск</t>
  </si>
  <si>
    <t>г. Новошахтинск</t>
  </si>
  <si>
    <t>г. Таганрог</t>
  </si>
  <si>
    <t>г. Шахты</t>
  </si>
  <si>
    <t>Азовский район</t>
  </si>
  <si>
    <t xml:space="preserve">Аксайский район              </t>
  </si>
  <si>
    <t xml:space="preserve">Багаевский район             </t>
  </si>
  <si>
    <t xml:space="preserve">Белокалитвинский район       </t>
  </si>
  <si>
    <t>Боковский район</t>
  </si>
  <si>
    <t xml:space="preserve">Верхнедонской район          </t>
  </si>
  <si>
    <t xml:space="preserve">Веселовский район            </t>
  </si>
  <si>
    <t xml:space="preserve">Волгодонской район           </t>
  </si>
  <si>
    <t xml:space="preserve">Дубовский район              </t>
  </si>
  <si>
    <t xml:space="preserve">Егорлыкский район            </t>
  </si>
  <si>
    <t xml:space="preserve">Заветинский район            </t>
  </si>
  <si>
    <t xml:space="preserve">Зерноградский район          </t>
  </si>
  <si>
    <t xml:space="preserve">Зимовниковский район         </t>
  </si>
  <si>
    <t xml:space="preserve">Кагальницкий район           </t>
  </si>
  <si>
    <t xml:space="preserve">Каменский район              </t>
  </si>
  <si>
    <t xml:space="preserve">Кашарский район              </t>
  </si>
  <si>
    <t xml:space="preserve">Константиновский район       </t>
  </si>
  <si>
    <t xml:space="preserve">Куйбышевский район           </t>
  </si>
  <si>
    <t xml:space="preserve">Мартыновский район           </t>
  </si>
  <si>
    <t xml:space="preserve">Матвеево-Курганский район    </t>
  </si>
  <si>
    <t xml:space="preserve">Миллеровский район           </t>
  </si>
  <si>
    <t xml:space="preserve">Милютинский район            </t>
  </si>
  <si>
    <t xml:space="preserve">Морозовский район            </t>
  </si>
  <si>
    <t xml:space="preserve">Мясниковский район           </t>
  </si>
  <si>
    <t xml:space="preserve">Неклиновский район           </t>
  </si>
  <si>
    <t xml:space="preserve">Обливский район              </t>
  </si>
  <si>
    <t xml:space="preserve">Октябрьский район            </t>
  </si>
  <si>
    <t xml:space="preserve">Орловский район              </t>
  </si>
  <si>
    <t xml:space="preserve">Песчанокопский район         </t>
  </si>
  <si>
    <t xml:space="preserve">Пролетарский район           </t>
  </si>
  <si>
    <t xml:space="preserve">Ремонтненский район          </t>
  </si>
  <si>
    <t xml:space="preserve">Родионово-Несветайский район </t>
  </si>
  <si>
    <t xml:space="preserve">Сальский район               </t>
  </si>
  <si>
    <t xml:space="preserve">Семикаракорский район        </t>
  </si>
  <si>
    <t xml:space="preserve">Советский район          </t>
  </si>
  <si>
    <t xml:space="preserve">Тарасовский район            </t>
  </si>
  <si>
    <t xml:space="preserve">Тацинский район              </t>
  </si>
  <si>
    <t xml:space="preserve">Усть-Донецкий район          </t>
  </si>
  <si>
    <t xml:space="preserve">Целинский район              </t>
  </si>
  <si>
    <t xml:space="preserve">Цимлянский район             </t>
  </si>
  <si>
    <t xml:space="preserve">Чертковский район            </t>
  </si>
  <si>
    <t xml:space="preserve">Шолоховский район            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</si>
</sst>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0"/>
    <numFmt numFmtId="166" formatCode="#,##0.0000"/>
  </numFmts>
  <fonts count="49">
    <font>
      <sz val="11"/>
      <name val="Calibri"/>
    </font>
    <font>
      <sz val="10"/>
      <name val="Arial Cyr"/>
    </font>
    <font>
      <sz val="10"/>
      <name val="Times New Roman"/>
    </font>
    <font>
      <sz val="9"/>
      <name val="Times New Roman"/>
    </font>
    <font>
      <b/>
      <sz val="14"/>
      <name val="Times New Roman"/>
    </font>
    <font>
      <sz val="16"/>
      <name val="Times New Roman"/>
    </font>
    <font>
      <sz val="12"/>
      <color rgb="FF000000"/>
      <name val="Times New Roman"/>
    </font>
    <font>
      <sz val="11"/>
      <name val="Times New Roman"/>
    </font>
    <font>
      <b/>
      <sz val="10"/>
      <name val="Times New Roman"/>
    </font>
    <font>
      <sz val="12"/>
      <name val="Times New Roman"/>
    </font>
    <font>
      <sz val="10"/>
      <color theme="0" tint="-0.34998626667073579"/>
      <name val="Times New Roman"/>
    </font>
    <font>
      <b/>
      <sz val="10"/>
      <color rgb="FFC00000"/>
      <name val="Times New Roman"/>
    </font>
    <font>
      <b/>
      <sz val="12"/>
      <name val="Times New Roman"/>
    </font>
    <font>
      <sz val="12"/>
      <color theme="0" tint="-0.34998626667073579"/>
      <name val="Times New Roman"/>
    </font>
    <font>
      <sz val="11"/>
      <color theme="1"/>
      <name val="Times New Roman"/>
    </font>
    <font>
      <b/>
      <sz val="12"/>
      <color rgb="FF000000"/>
      <name val="Times New Roman"/>
    </font>
    <font>
      <sz val="11"/>
      <name val="Times New Roman "/>
    </font>
    <font>
      <sz val="12"/>
      <name val="Arial Cyr"/>
    </font>
    <font>
      <i/>
      <sz val="12"/>
      <name val="Times New Roman"/>
    </font>
    <font>
      <i/>
      <sz val="12"/>
      <color rgb="FF000000"/>
      <name val="Times New Roman"/>
    </font>
    <font>
      <sz val="12"/>
      <color theme="1" tint="0.249977111117893"/>
      <name val="Times New Roman"/>
    </font>
    <font>
      <b/>
      <sz val="12"/>
      <color rgb="FF002060"/>
      <name val="Times New Roman"/>
    </font>
    <font>
      <sz val="10"/>
      <name val="Arial Cyr"/>
    </font>
    <font>
      <sz val="11"/>
      <color theme="1"/>
      <name val="Times New Roman"/>
    </font>
    <font>
      <b/>
      <sz val="12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2"/>
      <name val="Times New Roman"/>
    </font>
    <font>
      <sz val="12"/>
      <name val="Arial Cyr"/>
    </font>
    <font>
      <i/>
      <u/>
      <sz val="12"/>
      <name val="Times New Roman"/>
    </font>
    <font>
      <sz val="10"/>
      <name val="Arial Cyr"/>
    </font>
    <font>
      <sz val="11"/>
      <color theme="1"/>
      <name val="Times New Roman"/>
    </font>
    <font>
      <b/>
      <sz val="12"/>
      <color rgb="FF000000"/>
      <name val="Times New Roman"/>
    </font>
    <font>
      <sz val="12"/>
      <color rgb="FF000000"/>
      <name val="Times New Roman"/>
    </font>
    <font>
      <b/>
      <sz val="12"/>
      <name val="Times New Roman"/>
    </font>
    <font>
      <sz val="10"/>
      <name val="Times New Roman"/>
    </font>
    <font>
      <sz val="12"/>
      <name val="Arial Cyr"/>
    </font>
    <font>
      <b/>
      <sz val="12"/>
      <color theme="1"/>
      <name val="Times New Roman"/>
    </font>
    <font>
      <sz val="12"/>
      <color rgb="FF0070C0"/>
      <name val="Times New Roman"/>
    </font>
    <font>
      <b/>
      <sz val="12"/>
      <color rgb="FF0070C0"/>
      <name val="Times New Roman"/>
    </font>
    <font>
      <sz val="10"/>
      <name val="Calibri"/>
    </font>
    <font>
      <b/>
      <i/>
      <sz val="12"/>
      <color rgb="FF000000"/>
      <name val="Times New Roman"/>
    </font>
    <font>
      <b/>
      <sz val="11"/>
      <name val="Times New Roman"/>
    </font>
    <font>
      <sz val="10"/>
      <color rgb="FFFF0000"/>
      <name val="Arial Cyr"/>
    </font>
    <font>
      <b/>
      <sz val="12"/>
      <name val="Arial CYR"/>
    </font>
    <font>
      <sz val="10"/>
      <color rgb="FF0070C0"/>
      <name val="Arial Cyr"/>
    </font>
    <font>
      <sz val="10"/>
      <color rgb="FF7030A0"/>
      <name val="Arial Cyr"/>
    </font>
    <font>
      <sz val="11"/>
      <color theme="1"/>
      <name val="Calibri"/>
      <scheme val="minor"/>
    </font>
    <font>
      <b/>
      <i/>
      <sz val="12"/>
      <name val="Times New Roman"/>
    </font>
  </fonts>
  <fills count="11">
    <fill>
      <patternFill patternType="none"/>
    </fill>
    <fill>
      <patternFill patternType="gray125"/>
    </fill>
    <fill>
      <patternFill patternType="solid">
        <fgColor theme="4" tint="0.79995117038483843"/>
        <bgColor indexed="65"/>
      </patternFill>
    </fill>
    <fill>
      <patternFill patternType="solid">
        <fgColor theme="0" tint="-0.249977111117893"/>
        <bgColor indexed="65"/>
      </patternFill>
    </fill>
    <fill>
      <patternFill patternType="solid">
        <fgColor theme="3" tint="0.79995117038483843"/>
        <bgColor indexed="65"/>
      </patternFill>
    </fill>
    <fill>
      <patternFill patternType="solid">
        <fgColor rgb="FFFFC000"/>
      </patternFill>
    </fill>
    <fill>
      <patternFill patternType="solid">
        <fgColor theme="5" tint="0.79995117038483843"/>
        <bgColor indexed="65"/>
      </patternFill>
    </fill>
    <fill>
      <patternFill patternType="solid">
        <fgColor theme="0" tint="-4.9989318521683403E-2"/>
        <bgColor indexed="65"/>
      </patternFill>
    </fill>
    <fill>
      <patternFill patternType="solid">
        <fgColor rgb="FFC6D9F1"/>
      </patternFill>
    </fill>
    <fill>
      <patternFill patternType="solid">
        <fgColor theme="6" tint="0.79995117038483843"/>
        <bgColor indexed="65"/>
      </patternFill>
    </fill>
    <fill>
      <patternFill patternType="solid">
        <fgColor theme="7" tint="0.79995117038483843"/>
        <bgColor indexed="65"/>
      </patternFill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203">
    <xf numFmtId="0" fontId="1" fillId="0" borderId="0" xfId="0" applyNumberFormat="1" applyFont="1"/>
    <xf numFmtId="0" fontId="2" fillId="0" borderId="0" xfId="0" applyNumberFormat="1" applyFont="1"/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center" vertical="center"/>
    </xf>
    <xf numFmtId="0" fontId="4" fillId="0" borderId="0" xfId="0" applyNumberFormat="1" applyFont="1" applyAlignment="1">
      <alignment vertical="top" wrapText="1"/>
    </xf>
    <xf numFmtId="0" fontId="4" fillId="0" borderId="0" xfId="0" applyNumberFormat="1" applyFont="1" applyAlignment="1">
      <alignment wrapText="1"/>
    </xf>
    <xf numFmtId="0" fontId="5" fillId="0" borderId="0" xfId="0" applyNumberFormat="1" applyFont="1"/>
    <xf numFmtId="0" fontId="4" fillId="0" borderId="0" xfId="0" applyNumberFormat="1" applyFont="1"/>
    <xf numFmtId="164" fontId="6" fillId="4" borderId="1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/>
    </xf>
    <xf numFmtId="0" fontId="3" fillId="2" borderId="0" xfId="0" applyNumberFormat="1" applyFont="1" applyFill="1" applyAlignment="1">
      <alignment horizontal="center" vertical="center"/>
    </xf>
    <xf numFmtId="0" fontId="8" fillId="0" borderId="0" xfId="0" applyNumberFormat="1" applyFont="1" applyAlignment="1">
      <alignment horizontal="center"/>
    </xf>
    <xf numFmtId="0" fontId="9" fillId="0" borderId="1" xfId="0" applyNumberFormat="1" applyFont="1" applyBorder="1" applyAlignment="1">
      <alignment horizontal="center" vertical="top" wrapText="1"/>
    </xf>
    <xf numFmtId="0" fontId="7" fillId="0" borderId="0" xfId="0" applyNumberFormat="1" applyFont="1"/>
    <xf numFmtId="0" fontId="10" fillId="0" borderId="0" xfId="0" applyNumberFormat="1" applyFont="1"/>
    <xf numFmtId="0" fontId="1" fillId="0" borderId="0" xfId="0" applyNumberFormat="1" applyFont="1" applyAlignment="1">
      <alignment horizontal="center" vertical="center"/>
    </xf>
    <xf numFmtId="165" fontId="6" fillId="5" borderId="1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/>
    </xf>
    <xf numFmtId="0" fontId="3" fillId="2" borderId="10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Border="1" applyAlignment="1">
      <alignment horizontal="center"/>
    </xf>
    <xf numFmtId="0" fontId="12" fillId="0" borderId="1" xfId="0" applyNumberFormat="1" applyFont="1" applyBorder="1" applyAlignment="1">
      <alignment horizontal="center" vertical="top" wrapText="1"/>
    </xf>
    <xf numFmtId="0" fontId="6" fillId="0" borderId="1" xfId="0" applyNumberFormat="1" applyFont="1" applyBorder="1" applyAlignment="1">
      <alignment horizontal="center" vertical="top" wrapText="1"/>
    </xf>
    <xf numFmtId="0" fontId="1" fillId="0" borderId="1" xfId="0" applyNumberFormat="1" applyFont="1" applyBorder="1"/>
    <xf numFmtId="0" fontId="14" fillId="2" borderId="1" xfId="0" applyNumberFormat="1" applyFont="1" applyFill="1" applyBorder="1" applyAlignment="1">
      <alignment horizontal="center" vertical="top"/>
    </xf>
    <xf numFmtId="0" fontId="12" fillId="0" borderId="1" xfId="0" applyNumberFormat="1" applyFont="1" applyBorder="1" applyAlignment="1">
      <alignment vertical="top" wrapText="1"/>
    </xf>
    <xf numFmtId="164" fontId="15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/>
    <xf numFmtId="0" fontId="18" fillId="0" borderId="1" xfId="0" applyNumberFormat="1" applyFont="1" applyBorder="1" applyAlignment="1">
      <alignment vertical="top" wrapText="1"/>
    </xf>
    <xf numFmtId="0" fontId="19" fillId="0" borderId="1" xfId="0" applyNumberFormat="1" applyFont="1" applyBorder="1" applyAlignment="1">
      <alignment horizontal="center" vertical="top" wrapText="1"/>
    </xf>
    <xf numFmtId="164" fontId="18" fillId="4" borderId="1" xfId="0" applyNumberFormat="1" applyFont="1" applyFill="1" applyBorder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top"/>
    </xf>
    <xf numFmtId="0" fontId="19" fillId="0" borderId="1" xfId="0" applyNumberFormat="1" applyFont="1" applyBorder="1" applyAlignment="1">
      <alignment horizontal="righ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9" fillId="0" borderId="0" xfId="0" applyNumberFormat="1" applyFont="1" applyAlignment="1">
      <alignment horizontal="left" vertical="top"/>
    </xf>
    <xf numFmtId="0" fontId="6" fillId="0" borderId="1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center" wrapText="1"/>
    </xf>
    <xf numFmtId="0" fontId="9" fillId="0" borderId="0" xfId="0" applyNumberFormat="1" applyFont="1" applyAlignment="1">
      <alignment vertical="center" wrapText="1"/>
    </xf>
    <xf numFmtId="0" fontId="9" fillId="0" borderId="0" xfId="0" applyNumberFormat="1" applyFont="1" applyAlignment="1">
      <alignment horizontal="center" vertical="center" wrapText="1"/>
    </xf>
    <xf numFmtId="164" fontId="12" fillId="0" borderId="1" xfId="0" applyNumberFormat="1" applyFont="1" applyBorder="1" applyAlignment="1">
      <alignment horizontal="center" vertical="center" wrapText="1"/>
    </xf>
    <xf numFmtId="0" fontId="12" fillId="6" borderId="1" xfId="0" applyNumberFormat="1" applyFont="1" applyFill="1" applyBorder="1" applyAlignment="1">
      <alignment vertical="top" wrapText="1"/>
    </xf>
    <xf numFmtId="0" fontId="6" fillId="6" borderId="1" xfId="0" applyNumberFormat="1" applyFont="1" applyFill="1" applyBorder="1" applyAlignment="1">
      <alignment horizontal="center" vertical="top" wrapText="1"/>
    </xf>
    <xf numFmtId="164" fontId="15" fillId="4" borderId="0" xfId="0" applyNumberFormat="1" applyFont="1" applyFill="1" applyAlignment="1">
      <alignment horizontal="center" vertical="top" wrapText="1"/>
    </xf>
    <xf numFmtId="164" fontId="15" fillId="4" borderId="1" xfId="0" applyNumberFormat="1" applyFont="1" applyFill="1" applyBorder="1" applyAlignment="1">
      <alignment horizontal="center" vertical="top" wrapText="1"/>
    </xf>
    <xf numFmtId="164" fontId="15" fillId="4" borderId="11" xfId="0" applyNumberFormat="1" applyFont="1" applyFill="1" applyBorder="1" applyAlignment="1">
      <alignment horizontal="center" vertical="top" wrapText="1"/>
    </xf>
    <xf numFmtId="0" fontId="14" fillId="7" borderId="1" xfId="0" applyNumberFormat="1" applyFont="1" applyFill="1" applyBorder="1" applyAlignment="1">
      <alignment horizontal="center" vertical="top"/>
    </xf>
    <xf numFmtId="0" fontId="19" fillId="6" borderId="1" xfId="0" applyNumberFormat="1" applyFont="1" applyFill="1" applyBorder="1" applyAlignment="1">
      <alignment horizontal="right" vertical="top" wrapText="1"/>
    </xf>
    <xf numFmtId="0" fontId="6" fillId="6" borderId="1" xfId="0" applyNumberFormat="1" applyFont="1" applyFill="1" applyBorder="1" applyAlignment="1">
      <alignment vertical="top" wrapText="1"/>
    </xf>
    <xf numFmtId="164" fontId="9" fillId="4" borderId="1" xfId="0" applyNumberFormat="1" applyFont="1" applyFill="1" applyBorder="1" applyAlignment="1">
      <alignment horizontal="right"/>
    </xf>
    <xf numFmtId="164" fontId="9" fillId="4" borderId="1" xfId="0" applyNumberFormat="1" applyFont="1" applyFill="1" applyBorder="1" applyAlignment="1">
      <alignment horizontal="center" vertical="center" wrapText="1"/>
    </xf>
    <xf numFmtId="164" fontId="6" fillId="8" borderId="1" xfId="0" applyNumberFormat="1" applyFont="1" applyFill="1" applyBorder="1" applyAlignment="1">
      <alignment horizontal="center" vertical="center" wrapText="1"/>
    </xf>
    <xf numFmtId="0" fontId="15" fillId="9" borderId="1" xfId="0" applyNumberFormat="1" applyFont="1" applyFill="1" applyBorder="1" applyAlignment="1">
      <alignment vertical="top" wrapText="1"/>
    </xf>
    <xf numFmtId="0" fontId="6" fillId="9" borderId="1" xfId="0" applyNumberFormat="1" applyFont="1" applyFill="1" applyBorder="1" applyAlignment="1">
      <alignment horizontal="center" vertical="top" wrapText="1"/>
    </xf>
    <xf numFmtId="164" fontId="15" fillId="4" borderId="6" xfId="0" applyNumberFormat="1" applyFont="1" applyFill="1" applyBorder="1" applyAlignment="1">
      <alignment horizontal="center" vertical="top" wrapText="1"/>
    </xf>
    <xf numFmtId="0" fontId="14" fillId="0" borderId="1" xfId="0" applyNumberFormat="1" applyFont="1" applyBorder="1" applyAlignment="1">
      <alignment horizontal="center" vertical="top"/>
    </xf>
    <xf numFmtId="0" fontId="19" fillId="9" borderId="1" xfId="0" applyNumberFormat="1" applyFont="1" applyFill="1" applyBorder="1" applyAlignment="1">
      <alignment horizontal="right" vertical="top" wrapText="1"/>
    </xf>
    <xf numFmtId="0" fontId="9" fillId="9" borderId="1" xfId="0" applyNumberFormat="1" applyFont="1" applyFill="1" applyBorder="1"/>
    <xf numFmtId="0" fontId="6" fillId="9" borderId="1" xfId="0" applyNumberFormat="1" applyFont="1" applyFill="1" applyBorder="1" applyAlignment="1">
      <alignment vertical="top" wrapText="1"/>
    </xf>
    <xf numFmtId="0" fontId="15" fillId="10" borderId="1" xfId="0" applyNumberFormat="1" applyFont="1" applyFill="1" applyBorder="1" applyAlignment="1">
      <alignment horizontal="justify" vertical="top" wrapText="1"/>
    </xf>
    <xf numFmtId="0" fontId="6" fillId="10" borderId="1" xfId="0" applyNumberFormat="1" applyFont="1" applyFill="1" applyBorder="1" applyAlignment="1">
      <alignment horizontal="center" vertical="top" wrapText="1"/>
    </xf>
    <xf numFmtId="164" fontId="15" fillId="4" borderId="1" xfId="0" applyNumberFormat="1" applyFont="1" applyFill="1" applyBorder="1" applyAlignment="1">
      <alignment horizontal="center" vertical="center" wrapText="1"/>
    </xf>
    <xf numFmtId="0" fontId="19" fillId="10" borderId="1" xfId="0" applyNumberFormat="1" applyFont="1" applyFill="1" applyBorder="1" applyAlignment="1">
      <alignment horizontal="right" vertical="top" wrapText="1"/>
    </xf>
    <xf numFmtId="0" fontId="12" fillId="10" borderId="1" xfId="0" applyNumberFormat="1" applyFont="1" applyFill="1" applyBorder="1" applyAlignment="1">
      <alignment horizontal="center" vertical="top" wrapText="1"/>
    </xf>
    <xf numFmtId="164" fontId="20" fillId="0" borderId="2" xfId="0" applyNumberFormat="1" applyFont="1" applyBorder="1" applyAlignment="1">
      <alignment horizontal="center" vertical="center" wrapText="1"/>
    </xf>
    <xf numFmtId="164" fontId="20" fillId="0" borderId="0" xfId="0" applyNumberFormat="1" applyFont="1" applyAlignment="1">
      <alignment horizontal="center" vertical="center" wrapText="1"/>
    </xf>
    <xf numFmtId="0" fontId="6" fillId="10" borderId="1" xfId="0" applyNumberFormat="1" applyFont="1" applyFill="1" applyBorder="1" applyAlignment="1">
      <alignment vertical="top" wrapText="1"/>
    </xf>
    <xf numFmtId="164" fontId="9" fillId="8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Border="1"/>
    <xf numFmtId="0" fontId="22" fillId="0" borderId="0" xfId="0" applyNumberFormat="1" applyFont="1"/>
    <xf numFmtId="0" fontId="23" fillId="2" borderId="1" xfId="0" applyNumberFormat="1" applyFont="1" applyFill="1" applyBorder="1" applyAlignment="1">
      <alignment horizontal="center" vertical="top"/>
    </xf>
    <xf numFmtId="0" fontId="24" fillId="0" borderId="1" xfId="0" applyNumberFormat="1" applyFont="1" applyBorder="1" applyAlignment="1">
      <alignment vertical="top" wrapText="1"/>
    </xf>
    <xf numFmtId="0" fontId="25" fillId="0" borderId="1" xfId="0" applyNumberFormat="1" applyFont="1" applyBorder="1" applyAlignment="1">
      <alignment horizontal="center" vertical="top" wrapText="1"/>
    </xf>
    <xf numFmtId="165" fontId="26" fillId="0" borderId="1" xfId="0" applyNumberFormat="1" applyFont="1" applyBorder="1" applyAlignment="1">
      <alignment horizontal="center" vertical="center" wrapText="1"/>
    </xf>
    <xf numFmtId="164" fontId="28" fillId="0" borderId="1" xfId="0" applyNumberFormat="1" applyFont="1" applyBorder="1"/>
    <xf numFmtId="0" fontId="29" fillId="0" borderId="1" xfId="0" applyNumberFormat="1" applyFont="1" applyBorder="1" applyAlignment="1">
      <alignment vertical="top" wrapText="1"/>
    </xf>
    <xf numFmtId="165" fontId="6" fillId="0" borderId="1" xfId="0" applyNumberFormat="1" applyFont="1" applyBorder="1" applyAlignment="1">
      <alignment horizontal="center" vertical="center" wrapText="1"/>
    </xf>
    <xf numFmtId="164" fontId="19" fillId="0" borderId="1" xfId="0" applyNumberFormat="1" applyFont="1" applyBorder="1" applyAlignment="1">
      <alignment horizontal="center" vertical="center" wrapText="1"/>
    </xf>
    <xf numFmtId="165" fontId="20" fillId="0" borderId="1" xfId="0" applyNumberFormat="1" applyFont="1" applyBorder="1" applyAlignment="1">
      <alignment horizontal="center" vertical="center"/>
    </xf>
    <xf numFmtId="0" fontId="30" fillId="0" borderId="0" xfId="0" applyNumberFormat="1" applyFont="1"/>
    <xf numFmtId="0" fontId="31" fillId="2" borderId="1" xfId="0" applyNumberFormat="1" applyFont="1" applyFill="1" applyBorder="1" applyAlignment="1">
      <alignment horizontal="center" vertical="top"/>
    </xf>
    <xf numFmtId="0" fontId="32" fillId="6" borderId="1" xfId="0" applyNumberFormat="1" applyFont="1" applyFill="1" applyBorder="1" applyAlignment="1">
      <alignment vertical="top" wrapText="1"/>
    </xf>
    <xf numFmtId="0" fontId="33" fillId="6" borderId="1" xfId="0" applyNumberFormat="1" applyFont="1" applyFill="1" applyBorder="1" applyAlignment="1">
      <alignment horizontal="center" vertical="top" wrapText="1"/>
    </xf>
    <xf numFmtId="165" fontId="34" fillId="4" borderId="1" xfId="0" applyNumberFormat="1" applyFont="1" applyFill="1" applyBorder="1" applyAlignment="1">
      <alignment horizontal="center" vertical="center" wrapText="1"/>
    </xf>
    <xf numFmtId="0" fontId="35" fillId="0" borderId="0" xfId="0" applyNumberFormat="1" applyFont="1"/>
    <xf numFmtId="164" fontId="36" fillId="0" borderId="1" xfId="0" applyNumberFormat="1" applyFont="1" applyBorder="1"/>
    <xf numFmtId="0" fontId="9" fillId="6" borderId="1" xfId="0" applyNumberFormat="1" applyFont="1" applyFill="1" applyBorder="1"/>
    <xf numFmtId="166" fontId="20" fillId="0" borderId="1" xfId="0" applyNumberFormat="1" applyFont="1" applyBorder="1" applyAlignment="1">
      <alignment horizontal="center" vertical="center"/>
    </xf>
    <xf numFmtId="0" fontId="2" fillId="0" borderId="0" xfId="0" applyNumberFormat="1" applyFont="1" applyAlignment="1">
      <alignment horizontal="center" vertical="top" wrapText="1"/>
    </xf>
    <xf numFmtId="165" fontId="9" fillId="4" borderId="1" xfId="0" applyNumberFormat="1" applyFont="1" applyFill="1" applyBorder="1" applyAlignment="1">
      <alignment horizontal="center" vertical="center" wrapText="1"/>
    </xf>
    <xf numFmtId="165" fontId="9" fillId="8" borderId="1" xfId="0" applyNumberFormat="1" applyFont="1" applyFill="1" applyBorder="1" applyAlignment="1">
      <alignment horizontal="center" vertical="center" wrapText="1"/>
    </xf>
    <xf numFmtId="165" fontId="12" fillId="4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0" fontId="19" fillId="6" borderId="1" xfId="0" applyNumberFormat="1" applyFont="1" applyFill="1" applyBorder="1" applyAlignment="1">
      <alignment horizontal="center" vertical="top" wrapText="1"/>
    </xf>
    <xf numFmtId="164" fontId="12" fillId="4" borderId="1" xfId="0" applyNumberFormat="1" applyFont="1" applyFill="1" applyBorder="1" applyAlignment="1">
      <alignment horizontal="center" vertical="center" wrapText="1"/>
    </xf>
    <xf numFmtId="0" fontId="19" fillId="9" borderId="1" xfId="0" applyNumberFormat="1" applyFont="1" applyFill="1" applyBorder="1" applyAlignment="1">
      <alignment horizontal="center" vertical="top" wrapText="1"/>
    </xf>
    <xf numFmtId="0" fontId="17" fillId="0" borderId="1" xfId="0" applyNumberFormat="1" applyFont="1" applyBorder="1"/>
    <xf numFmtId="0" fontId="2" fillId="0" borderId="0" xfId="0" applyNumberFormat="1" applyFont="1" applyAlignment="1">
      <alignment vertical="top" wrapText="1"/>
    </xf>
    <xf numFmtId="0" fontId="15" fillId="0" borderId="1" xfId="0" applyNumberFormat="1" applyFont="1" applyBorder="1" applyAlignment="1">
      <alignment vertical="top" wrapText="1"/>
    </xf>
    <xf numFmtId="164" fontId="37" fillId="4" borderId="1" xfId="0" applyNumberFormat="1" applyFont="1" applyFill="1" applyBorder="1" applyAlignment="1">
      <alignment horizontal="center" vertical="center" wrapText="1"/>
    </xf>
    <xf numFmtId="0" fontId="18" fillId="5" borderId="1" xfId="0" applyNumberFormat="1" applyFont="1" applyFill="1" applyBorder="1" applyAlignment="1">
      <alignment vertical="top" wrapText="1"/>
    </xf>
    <xf numFmtId="0" fontId="19" fillId="5" borderId="1" xfId="0" applyNumberFormat="1" applyFont="1" applyFill="1" applyBorder="1" applyAlignment="1">
      <alignment horizontal="center" vertical="top" wrapText="1"/>
    </xf>
    <xf numFmtId="164" fontId="18" fillId="5" borderId="1" xfId="0" applyNumberFormat="1" applyFont="1" applyFill="1" applyBorder="1" applyAlignment="1">
      <alignment horizontal="center" vertical="center" wrapText="1"/>
    </xf>
    <xf numFmtId="4" fontId="18" fillId="5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top"/>
    </xf>
    <xf numFmtId="164" fontId="38" fillId="4" borderId="1" xfId="0" applyNumberFormat="1" applyFont="1" applyFill="1" applyBorder="1" applyAlignment="1">
      <alignment horizontal="center" vertical="center" wrapText="1"/>
    </xf>
    <xf numFmtId="0" fontId="19" fillId="0" borderId="1" xfId="0" applyNumberFormat="1" applyFont="1" applyBorder="1" applyAlignment="1">
      <alignment vertical="top" wrapText="1"/>
    </xf>
    <xf numFmtId="0" fontId="6" fillId="0" borderId="1" xfId="0" applyNumberFormat="1" applyFont="1" applyBorder="1" applyAlignment="1">
      <alignment horizontal="right" vertical="top" wrapText="1"/>
    </xf>
    <xf numFmtId="164" fontId="34" fillId="4" borderId="1" xfId="0" applyNumberFormat="1" applyFont="1" applyFill="1" applyBorder="1" applyAlignment="1">
      <alignment horizontal="center" vertical="center" wrapText="1"/>
    </xf>
    <xf numFmtId="164" fontId="39" fillId="0" borderId="1" xfId="0" applyNumberFormat="1" applyFont="1" applyBorder="1" applyAlignment="1">
      <alignment horizontal="center" vertical="center" wrapText="1"/>
    </xf>
    <xf numFmtId="0" fontId="9" fillId="0" borderId="0" xfId="0" applyNumberFormat="1" applyFont="1" applyAlignment="1">
      <alignment vertical="top" wrapText="1"/>
    </xf>
    <xf numFmtId="0" fontId="19" fillId="6" borderId="1" xfId="0" applyNumberFormat="1" applyFont="1" applyFill="1" applyBorder="1" applyAlignment="1">
      <alignment vertical="top" wrapText="1"/>
    </xf>
    <xf numFmtId="0" fontId="2" fillId="0" borderId="0" xfId="0" applyNumberFormat="1" applyFont="1" applyAlignment="1">
      <alignment horizontal="center" vertical="center" wrapText="1"/>
    </xf>
    <xf numFmtId="0" fontId="15" fillId="6" borderId="1" xfId="0" applyNumberFormat="1" applyFont="1" applyFill="1" applyBorder="1" applyAlignment="1">
      <alignment vertical="top" wrapText="1"/>
    </xf>
    <xf numFmtId="0" fontId="6" fillId="6" borderId="1" xfId="0" applyNumberFormat="1" applyFont="1" applyFill="1" applyBorder="1" applyAlignment="1">
      <alignment horizontal="right" vertical="top" wrapText="1"/>
    </xf>
    <xf numFmtId="0" fontId="12" fillId="6" borderId="1" xfId="0" applyNumberFormat="1" applyFont="1" applyFill="1" applyBorder="1" applyAlignment="1">
      <alignment horizontal="center" vertical="top" wrapText="1"/>
    </xf>
    <xf numFmtId="164" fontId="9" fillId="0" borderId="1" xfId="0" applyNumberFormat="1" applyFont="1" applyBorder="1" applyAlignment="1">
      <alignment horizontal="right"/>
    </xf>
    <xf numFmtId="0" fontId="19" fillId="9" borderId="1" xfId="0" applyNumberFormat="1" applyFont="1" applyFill="1" applyBorder="1" applyAlignment="1">
      <alignment vertical="top" wrapText="1"/>
    </xf>
    <xf numFmtId="0" fontId="2" fillId="0" borderId="0" xfId="0" applyNumberFormat="1" applyFont="1" applyAlignment="1">
      <alignment vertical="center"/>
    </xf>
    <xf numFmtId="164" fontId="1" fillId="0" borderId="0" xfId="0" applyNumberFormat="1" applyFont="1"/>
    <xf numFmtId="0" fontId="6" fillId="9" borderId="1" xfId="0" applyNumberFormat="1" applyFont="1" applyFill="1" applyBorder="1" applyAlignment="1">
      <alignment horizontal="right" vertical="top" wrapText="1"/>
    </xf>
    <xf numFmtId="0" fontId="12" fillId="9" borderId="1" xfId="0" applyNumberFormat="1" applyFont="1" applyFill="1" applyBorder="1" applyAlignment="1">
      <alignment vertical="top" wrapText="1"/>
    </xf>
    <xf numFmtId="0" fontId="12" fillId="9" borderId="1" xfId="0" applyNumberFormat="1" applyFont="1" applyFill="1" applyBorder="1" applyAlignment="1">
      <alignment horizontal="center" vertical="top" wrapText="1"/>
    </xf>
    <xf numFmtId="0" fontId="15" fillId="0" borderId="1" xfId="0" applyNumberFormat="1" applyFont="1" applyBorder="1" applyAlignment="1">
      <alignment horizontal="right" vertical="top" wrapText="1"/>
    </xf>
    <xf numFmtId="0" fontId="40" fillId="0" borderId="0" xfId="0" applyNumberFormat="1" applyFont="1"/>
    <xf numFmtId="0" fontId="41" fillId="0" borderId="1" xfId="0" applyNumberFormat="1" applyFont="1" applyBorder="1" applyAlignment="1">
      <alignment vertical="top" wrapText="1"/>
    </xf>
    <xf numFmtId="0" fontId="15" fillId="6" borderId="1" xfId="0" applyNumberFormat="1" applyFont="1" applyFill="1" applyBorder="1" applyAlignment="1">
      <alignment horizontal="right" vertical="top" wrapText="1"/>
    </xf>
    <xf numFmtId="0" fontId="41" fillId="6" borderId="1" xfId="0" applyNumberFormat="1" applyFont="1" applyFill="1" applyBorder="1" applyAlignment="1">
      <alignment vertical="top" wrapText="1"/>
    </xf>
    <xf numFmtId="164" fontId="9" fillId="0" borderId="1" xfId="0" applyNumberFormat="1" applyFont="1" applyBorder="1" applyAlignment="1">
      <alignment horizontal="center" vertical="center"/>
    </xf>
    <xf numFmtId="0" fontId="15" fillId="9" borderId="1" xfId="0" applyNumberFormat="1" applyFont="1" applyFill="1" applyBorder="1" applyAlignment="1">
      <alignment horizontal="right" vertical="top" wrapText="1"/>
    </xf>
    <xf numFmtId="0" fontId="41" fillId="9" borderId="1" xfId="0" applyNumberFormat="1" applyFont="1" applyFill="1" applyBorder="1" applyAlignment="1">
      <alignment vertical="top" wrapText="1"/>
    </xf>
    <xf numFmtId="0" fontId="14" fillId="7" borderId="1" xfId="0" applyNumberFormat="1" applyFont="1" applyFill="1" applyBorder="1" applyAlignment="1">
      <alignment horizontal="center" vertical="center"/>
    </xf>
    <xf numFmtId="0" fontId="42" fillId="0" borderId="0" xfId="0" applyNumberFormat="1" applyFont="1"/>
    <xf numFmtId="0" fontId="8" fillId="0" borderId="0" xfId="0" applyNumberFormat="1" applyFont="1"/>
    <xf numFmtId="0" fontId="8" fillId="4" borderId="0" xfId="0" applyNumberFormat="1" applyFont="1" applyFill="1"/>
    <xf numFmtId="0" fontId="1" fillId="4" borderId="0" xfId="0" applyNumberFormat="1" applyFont="1" applyFill="1"/>
    <xf numFmtId="0" fontId="2" fillId="4" borderId="0" xfId="0" applyNumberFormat="1" applyFont="1" applyFill="1"/>
    <xf numFmtId="0" fontId="9" fillId="0" borderId="0" xfId="0" applyNumberFormat="1" applyFont="1" applyAlignment="1">
      <alignment horizontal="right" vertical="center" wrapText="1"/>
    </xf>
    <xf numFmtId="0" fontId="43" fillId="0" borderId="0" xfId="0" applyNumberFormat="1" applyFont="1"/>
    <xf numFmtId="164" fontId="1" fillId="0" borderId="12" xfId="0" applyNumberFormat="1" applyFont="1" applyBorder="1"/>
    <xf numFmtId="164" fontId="46" fillId="0" borderId="12" xfId="0" applyNumberFormat="1" applyFont="1" applyBorder="1"/>
    <xf numFmtId="49" fontId="1" fillId="0" borderId="0" xfId="0" applyNumberFormat="1" applyFont="1"/>
    <xf numFmtId="0" fontId="47" fillId="0" borderId="0" xfId="0" applyNumberFormat="1" applyFont="1"/>
    <xf numFmtId="0" fontId="9" fillId="0" borderId="0" xfId="0" applyNumberFormat="1" applyFont="1" applyAlignment="1">
      <alignment horizontal="left" vertical="top" wrapText="1"/>
    </xf>
    <xf numFmtId="0" fontId="9" fillId="0" borderId="0" xfId="0" applyNumberFormat="1" applyFont="1" applyAlignment="1">
      <alignment horizontal="center" vertical="top" wrapText="1"/>
    </xf>
    <xf numFmtId="0" fontId="44" fillId="0" borderId="12" xfId="0" applyNumberFormat="1" applyFont="1" applyBorder="1" applyAlignment="1">
      <alignment horizontal="center" vertical="center"/>
    </xf>
    <xf numFmtId="0" fontId="44" fillId="0" borderId="18" xfId="0" applyNumberFormat="1" applyFont="1" applyBorder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8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center" vertical="center" wrapText="1"/>
    </xf>
    <xf numFmtId="0" fontId="12" fillId="0" borderId="1" xfId="0" applyNumberFormat="1" applyFont="1" applyBorder="1" applyAlignment="1">
      <alignment horizontal="center" vertical="center" wrapText="1"/>
    </xf>
    <xf numFmtId="0" fontId="12" fillId="0" borderId="8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1" fillId="0" borderId="4" xfId="0" applyNumberFormat="1" applyFont="1" applyBorder="1" applyAlignment="1">
      <alignment horizontal="center" vertical="center" wrapText="1"/>
    </xf>
    <xf numFmtId="0" fontId="11" fillId="0" borderId="5" xfId="0" applyNumberFormat="1" applyFont="1" applyBorder="1" applyAlignment="1">
      <alignment horizontal="center" vertical="center" wrapText="1"/>
    </xf>
    <xf numFmtId="0" fontId="44" fillId="0" borderId="13" xfId="0" applyNumberFormat="1" applyFont="1" applyBorder="1" applyAlignment="1">
      <alignment horizontal="center" vertical="center"/>
    </xf>
    <xf numFmtId="0" fontId="44" fillId="0" borderId="14" xfId="0" applyNumberFormat="1" applyFont="1" applyBorder="1" applyAlignment="1">
      <alignment horizontal="center" vertical="center"/>
    </xf>
    <xf numFmtId="0" fontId="44" fillId="0" borderId="15" xfId="0" applyNumberFormat="1" applyFont="1" applyBorder="1" applyAlignment="1">
      <alignment horizontal="center" vertical="center"/>
    </xf>
    <xf numFmtId="0" fontId="44" fillId="0" borderId="16" xfId="0" applyNumberFormat="1" applyFont="1" applyBorder="1" applyAlignment="1">
      <alignment horizontal="center" vertical="center"/>
    </xf>
    <xf numFmtId="0" fontId="44" fillId="0" borderId="17" xfId="0" applyNumberFormat="1" applyFont="1" applyBorder="1" applyAlignment="1">
      <alignment horizontal="center" vertical="center"/>
    </xf>
    <xf numFmtId="0" fontId="9" fillId="0" borderId="0" xfId="0" applyNumberFormat="1" applyFont="1" applyAlignment="1">
      <alignment horizontal="center"/>
    </xf>
    <xf numFmtId="0" fontId="4" fillId="0" borderId="3" xfId="0" applyNumberFormat="1" applyFont="1" applyBorder="1" applyAlignment="1">
      <alignment horizontal="center" vertical="top" wrapText="1"/>
    </xf>
    <xf numFmtId="0" fontId="4" fillId="0" borderId="0" xfId="0" applyNumberFormat="1" applyFont="1" applyAlignment="1">
      <alignment horizontal="center" vertical="top" wrapText="1"/>
    </xf>
    <xf numFmtId="0" fontId="4" fillId="0" borderId="3" xfId="0" applyNumberFormat="1" applyFont="1" applyBorder="1" applyAlignment="1">
      <alignment horizontal="center" wrapText="1"/>
    </xf>
    <xf numFmtId="0" fontId="4" fillId="0" borderId="0" xfId="0" applyNumberFormat="1" applyFont="1" applyAlignment="1">
      <alignment horizontal="center" wrapText="1"/>
    </xf>
    <xf numFmtId="0" fontId="4" fillId="3" borderId="1" xfId="0" applyNumberFormat="1" applyFont="1" applyFill="1" applyBorder="1" applyAlignment="1">
      <alignment horizontal="center"/>
    </xf>
    <xf numFmtId="0" fontId="4" fillId="3" borderId="4" xfId="0" applyNumberFormat="1" applyFont="1" applyFill="1" applyBorder="1" applyAlignment="1">
      <alignment horizontal="center"/>
    </xf>
    <xf numFmtId="0" fontId="4" fillId="3" borderId="5" xfId="0" applyNumberFormat="1" applyFont="1" applyFill="1" applyBorder="1" applyAlignment="1">
      <alignment horizontal="center"/>
    </xf>
    <xf numFmtId="0" fontId="45" fillId="0" borderId="12" xfId="0" applyNumberFormat="1" applyFont="1" applyBorder="1" applyAlignment="1">
      <alignment horizontal="center" vertical="center" wrapText="1"/>
    </xf>
    <xf numFmtId="0" fontId="45" fillId="0" borderId="19" xfId="0" applyNumberFormat="1" applyFont="1" applyBorder="1" applyAlignment="1">
      <alignment horizontal="center" vertical="center" wrapText="1"/>
    </xf>
    <xf numFmtId="0" fontId="45" fillId="0" borderId="20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19" xfId="0" applyNumberFormat="1" applyFont="1" applyBorder="1" applyAlignment="1">
      <alignment horizontal="center" vertical="center" wrapText="1"/>
    </xf>
    <xf numFmtId="0" fontId="1" fillId="0" borderId="20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/>
    </xf>
    <xf numFmtId="0" fontId="1" fillId="0" borderId="19" xfId="0" applyNumberFormat="1" applyFont="1" applyBorder="1" applyAlignment="1">
      <alignment horizontal="center" vertical="center"/>
    </xf>
    <xf numFmtId="0" fontId="1" fillId="0" borderId="20" xfId="0" applyNumberFormat="1" applyFont="1" applyBorder="1" applyAlignment="1">
      <alignment horizontal="center" vertical="center"/>
    </xf>
    <xf numFmtId="0" fontId="15" fillId="6" borderId="1" xfId="0" applyNumberFormat="1" applyFont="1" applyFill="1" applyBorder="1" applyAlignment="1">
      <alignment horizontal="left" vertical="top" wrapText="1"/>
    </xf>
    <xf numFmtId="0" fontId="15" fillId="6" borderId="8" xfId="0" applyNumberFormat="1" applyFont="1" applyFill="1" applyBorder="1" applyAlignment="1">
      <alignment horizontal="left" vertical="top" wrapText="1"/>
    </xf>
    <xf numFmtId="0" fontId="15" fillId="9" borderId="1" xfId="0" applyNumberFormat="1" applyFont="1" applyFill="1" applyBorder="1" applyAlignment="1">
      <alignment horizontal="left" vertical="top" wrapText="1"/>
    </xf>
    <xf numFmtId="0" fontId="15" fillId="9" borderId="8" xfId="0" applyNumberFormat="1" applyFont="1" applyFill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center" vertical="center"/>
    </xf>
    <xf numFmtId="0" fontId="12" fillId="0" borderId="8" xfId="0" applyNumberFormat="1" applyFont="1" applyBorder="1" applyAlignment="1">
      <alignment horizontal="center" vertical="center"/>
    </xf>
    <xf numFmtId="0" fontId="45" fillId="0" borderId="12" xfId="0" applyNumberFormat="1" applyFont="1" applyBorder="1" applyAlignment="1">
      <alignment horizontal="center" vertical="center"/>
    </xf>
    <xf numFmtId="0" fontId="45" fillId="0" borderId="19" xfId="0" applyNumberFormat="1" applyFont="1" applyBorder="1" applyAlignment="1">
      <alignment horizontal="center" vertical="center"/>
    </xf>
    <xf numFmtId="0" fontId="45" fillId="0" borderId="20" xfId="0" applyNumberFormat="1" applyFont="1" applyBorder="1" applyAlignment="1">
      <alignment horizontal="center" vertical="center"/>
    </xf>
    <xf numFmtId="0" fontId="7" fillId="0" borderId="1" xfId="0" applyNumberFormat="1" applyFont="1" applyBorder="1" applyAlignment="1">
      <alignment horizontal="center"/>
    </xf>
    <xf numFmtId="0" fontId="7" fillId="0" borderId="4" xfId="0" applyNumberFormat="1" applyFont="1" applyBorder="1" applyAlignment="1">
      <alignment horizontal="center"/>
    </xf>
    <xf numFmtId="0" fontId="7" fillId="0" borderId="5" xfId="0" applyNumberFormat="1" applyFont="1" applyBorder="1" applyAlignment="1">
      <alignment horizontal="center"/>
    </xf>
    <xf numFmtId="0" fontId="11" fillId="0" borderId="1" xfId="0" applyNumberFormat="1" applyFont="1" applyBorder="1" applyAlignment="1">
      <alignment horizontal="center" vertical="center"/>
    </xf>
    <xf numFmtId="0" fontId="11" fillId="0" borderId="4" xfId="0" applyNumberFormat="1" applyFont="1" applyBorder="1" applyAlignment="1">
      <alignment horizontal="center" vertical="center"/>
    </xf>
    <xf numFmtId="0" fontId="11" fillId="0" borderId="5" xfId="0" applyNumberFormat="1" applyFont="1" applyBorder="1" applyAlignment="1">
      <alignment horizontal="center" vertical="center"/>
    </xf>
    <xf numFmtId="0" fontId="15" fillId="0" borderId="1" xfId="0" applyNumberFormat="1" applyFont="1" applyBorder="1" applyAlignment="1">
      <alignment horizontal="left" vertical="top" wrapText="1"/>
    </xf>
    <xf numFmtId="0" fontId="15" fillId="0" borderId="8" xfId="0" applyNumberFormat="1" applyFont="1" applyBorder="1" applyAlignment="1">
      <alignment horizontal="left" vertical="top" wrapText="1"/>
    </xf>
    <xf numFmtId="0" fontId="9" fillId="0" borderId="0" xfId="0" applyNumberFormat="1" applyFont="1" applyAlignment="1">
      <alignment horizontal="center" vertical="center" wrapText="1"/>
    </xf>
    <xf numFmtId="0" fontId="27" fillId="0" borderId="0" xfId="0" applyNumberFormat="1" applyFont="1" applyAlignment="1">
      <alignment horizontal="left" vertical="center" wrapText="1"/>
    </xf>
    <xf numFmtId="0" fontId="21" fillId="0" borderId="0" xfId="0" applyNumberFormat="1" applyFont="1" applyAlignment="1">
      <alignment horizontal="left" vertical="top" wrapText="1"/>
    </xf>
    <xf numFmtId="0" fontId="16" fillId="0" borderId="1" xfId="0" applyNumberFormat="1" applyFont="1" applyBorder="1" applyAlignment="1">
      <alignment horizontal="center"/>
    </xf>
    <xf numFmtId="0" fontId="16" fillId="0" borderId="4" xfId="0" applyNumberFormat="1" applyFont="1" applyBorder="1" applyAlignment="1">
      <alignment horizontal="center"/>
    </xf>
    <xf numFmtId="0" fontId="16" fillId="0" borderId="5" xfId="0" applyNumberFormat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417"/>
  <sheetViews>
    <sheetView tabSelected="1" topLeftCell="E1" workbookViewId="0"/>
  </sheetViews>
  <sheetFormatPr defaultColWidth="9" defaultRowHeight="12.75" outlineLevelRow="1" outlineLevelCol="1"/>
  <cols>
    <col min="1" max="1" width="11.7109375" hidden="1" customWidth="1" outlineLevel="1"/>
    <col min="2" max="2" width="17" hidden="1" customWidth="1" outlineLevel="1"/>
    <col min="3" max="4" width="15" hidden="1" customWidth="1" outlineLevel="1"/>
    <col min="5" max="5" width="46.140625" customWidth="1" collapsed="1"/>
    <col min="6" max="6" width="21.85546875" customWidth="1"/>
    <col min="7" max="7" width="16.42578125" customWidth="1"/>
    <col min="8" max="8" width="15.85546875" customWidth="1"/>
    <col min="9" max="9" width="15.7109375" customWidth="1"/>
    <col min="10" max="10" width="15.85546875" customWidth="1"/>
    <col min="11" max="11" width="16.85546875" customWidth="1"/>
    <col min="12" max="12" width="16.7109375" customWidth="1"/>
    <col min="13" max="13" width="17" customWidth="1"/>
    <col min="14" max="14" width="1.28515625" customWidth="1"/>
    <col min="15" max="15" width="15.42578125" customWidth="1" outlineLevel="1"/>
    <col min="16" max="16" width="14" customWidth="1" outlineLevel="1"/>
    <col min="17" max="17" width="16.7109375" customWidth="1" outlineLevel="1"/>
    <col min="18" max="18" width="45.42578125" customWidth="1"/>
    <col min="19" max="22" width="9" bestFit="1" customWidth="1"/>
    <col min="23" max="23" width="12" customWidth="1"/>
    <col min="24" max="25" width="9" bestFit="1" customWidth="1"/>
    <col min="26" max="26" width="27.28515625" customWidth="1"/>
    <col min="27" max="27" width="9" bestFit="1" customWidth="1"/>
    <col min="28" max="29" width="18.7109375" customWidth="1"/>
    <col min="30" max="30" width="18.28515625" customWidth="1"/>
    <col min="31" max="31" width="16.140625" customWidth="1"/>
    <col min="32" max="32" width="15.42578125" customWidth="1"/>
    <col min="33" max="33" width="17.28515625" customWidth="1"/>
    <col min="34" max="34" width="9" bestFit="1" customWidth="1"/>
  </cols>
  <sheetData>
    <row r="1" spans="1:33" s="1" customFormat="1" ht="29.25" customHeight="1">
      <c r="A1" s="2" t="s">
        <v>0</v>
      </c>
      <c r="B1" s="2"/>
      <c r="C1" s="3" t="s">
        <v>1</v>
      </c>
      <c r="D1" s="4"/>
      <c r="E1" s="164" t="s">
        <v>2</v>
      </c>
      <c r="F1" s="165"/>
      <c r="G1" s="165"/>
      <c r="H1" s="165"/>
      <c r="I1" s="165"/>
      <c r="J1" s="165"/>
      <c r="K1" s="165"/>
      <c r="L1" s="165"/>
      <c r="M1" s="165"/>
      <c r="N1" s="5"/>
      <c r="O1" s="5"/>
      <c r="P1" s="5"/>
      <c r="Q1" s="5"/>
    </row>
    <row r="2" spans="1:33" s="1" customFormat="1" ht="20.25">
      <c r="A2" s="3">
        <v>3</v>
      </c>
      <c r="B2" s="3">
        <v>1</v>
      </c>
      <c r="C2" s="3">
        <f>VLOOKUP(E3, МО!$B$5:$C$59, 2, FALSE)</f>
        <v>30</v>
      </c>
      <c r="D2" s="4"/>
      <c r="E2" s="166" t="s">
        <v>3</v>
      </c>
      <c r="F2" s="167"/>
      <c r="G2" s="167"/>
      <c r="H2" s="167"/>
      <c r="I2" s="167"/>
      <c r="J2" s="167"/>
      <c r="K2" s="167"/>
      <c r="L2" s="167"/>
      <c r="M2" s="167"/>
      <c r="N2" s="6"/>
      <c r="O2" s="6"/>
      <c r="P2" s="6"/>
      <c r="Q2" s="6"/>
      <c r="R2" s="7" t="s">
        <v>4</v>
      </c>
    </row>
    <row r="3" spans="1:33" s="1" customFormat="1" ht="18.75">
      <c r="C3"/>
      <c r="D3"/>
      <c r="E3" s="168" t="s">
        <v>5</v>
      </c>
      <c r="F3" s="169"/>
      <c r="G3" s="169"/>
      <c r="H3" s="169"/>
      <c r="I3" s="169"/>
      <c r="J3" s="169"/>
      <c r="K3" s="169"/>
      <c r="L3" s="169"/>
      <c r="M3" s="170"/>
      <c r="N3" s="8"/>
      <c r="O3" s="8"/>
      <c r="P3" s="8"/>
      <c r="Q3" s="8"/>
      <c r="R3" s="9" t="s">
        <v>6</v>
      </c>
      <c r="S3" s="189" t="s">
        <v>7</v>
      </c>
      <c r="T3" s="190"/>
      <c r="U3" s="190"/>
      <c r="V3" s="190"/>
      <c r="W3" s="190"/>
      <c r="X3" s="190"/>
      <c r="Y3" s="190"/>
      <c r="Z3" s="191"/>
    </row>
    <row r="4" spans="1:33" s="1" customFormat="1" ht="17.25" customHeight="1">
      <c r="A4" s="10"/>
      <c r="B4" s="10"/>
      <c r="C4" s="3">
        <f>IF(COUNTIF(МО!$C$5:$C$13, C2)&gt;0=TRUE, CONCATENATE(0, C2), C2)</f>
        <v>30</v>
      </c>
      <c r="D4" s="11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3" t="s">
        <v>8</v>
      </c>
      <c r="S4" s="189" t="s">
        <v>9</v>
      </c>
      <c r="T4" s="190"/>
      <c r="U4" s="190"/>
      <c r="V4" s="190"/>
      <c r="W4" s="190"/>
      <c r="X4" s="190"/>
      <c r="Y4" s="190"/>
      <c r="Z4" s="191"/>
      <c r="AA4" s="14"/>
      <c r="AD4" s="15">
        <v>32</v>
      </c>
    </row>
    <row r="5" spans="1:33" s="1" customFormat="1" ht="27" customHeight="1">
      <c r="A5" s="10"/>
      <c r="B5" s="10"/>
      <c r="C5" s="10">
        <f>VLOOKUP(C2, МО!$A$5:$G$59, 7)</f>
        <v>6114001941</v>
      </c>
      <c r="D5" s="16"/>
      <c r="E5" s="12"/>
      <c r="F5" s="12"/>
      <c r="G5" s="12"/>
      <c r="H5" s="12"/>
      <c r="I5" s="12"/>
      <c r="J5" s="12"/>
      <c r="K5" s="12"/>
      <c r="L5" s="12"/>
      <c r="O5" s="155" t="s">
        <v>10</v>
      </c>
      <c r="P5" s="156"/>
      <c r="Q5" s="157"/>
      <c r="R5" s="17" t="s">
        <v>11</v>
      </c>
      <c r="S5" s="189" t="s">
        <v>12</v>
      </c>
      <c r="T5" s="190"/>
      <c r="U5" s="190"/>
      <c r="V5" s="190"/>
      <c r="W5" s="190"/>
      <c r="X5" s="190"/>
      <c r="Y5" s="190"/>
      <c r="Z5" s="191"/>
      <c r="AB5" s="192" t="s">
        <v>13</v>
      </c>
      <c r="AC5" s="193"/>
      <c r="AD5" s="193"/>
      <c r="AE5" s="193"/>
      <c r="AF5" s="193"/>
      <c r="AG5" s="194"/>
    </row>
    <row r="6" spans="1:33" ht="15.75" customHeight="1">
      <c r="A6" s="149" t="s">
        <v>14</v>
      </c>
      <c r="B6" s="149" t="s">
        <v>15</v>
      </c>
      <c r="C6" s="151" t="s">
        <v>16</v>
      </c>
      <c r="D6" s="18"/>
      <c r="E6" s="184" t="s">
        <v>17</v>
      </c>
      <c r="F6" s="153" t="s">
        <v>18</v>
      </c>
      <c r="G6" s="19">
        <v>2021</v>
      </c>
      <c r="H6" s="19">
        <v>2022</v>
      </c>
      <c r="I6" s="19">
        <v>2023</v>
      </c>
      <c r="J6" s="19">
        <v>2024</v>
      </c>
      <c r="K6" s="19">
        <v>2025</v>
      </c>
      <c r="L6" s="19">
        <v>2026</v>
      </c>
      <c r="M6" s="19">
        <v>2027</v>
      </c>
      <c r="O6" s="19">
        <v>2021</v>
      </c>
      <c r="P6" s="19">
        <v>2022</v>
      </c>
      <c r="Q6" s="19">
        <v>2023</v>
      </c>
      <c r="R6" s="17"/>
      <c r="S6" s="189"/>
      <c r="T6" s="190"/>
      <c r="U6" s="190"/>
      <c r="V6" s="190"/>
      <c r="W6" s="190"/>
      <c r="X6" s="190"/>
      <c r="Y6" s="190"/>
      <c r="Z6" s="191"/>
      <c r="AB6" s="19">
        <f t="shared" ref="AB6:AG6" si="0">G6</f>
        <v>2021</v>
      </c>
      <c r="AC6" s="19">
        <f t="shared" si="0"/>
        <v>2022</v>
      </c>
      <c r="AD6" s="19">
        <f t="shared" si="0"/>
        <v>2023</v>
      </c>
      <c r="AE6" s="19">
        <f t="shared" si="0"/>
        <v>2024</v>
      </c>
      <c r="AF6" s="19">
        <f t="shared" si="0"/>
        <v>2025</v>
      </c>
      <c r="AG6" s="19">
        <f t="shared" si="0"/>
        <v>2026</v>
      </c>
    </row>
    <row r="7" spans="1:33" ht="15.75">
      <c r="A7" s="150"/>
      <c r="B7" s="150"/>
      <c r="C7" s="152"/>
      <c r="D7" s="20"/>
      <c r="E7" s="185"/>
      <c r="F7" s="154"/>
      <c r="G7" s="19" t="s">
        <v>19</v>
      </c>
      <c r="H7" s="19" t="s">
        <v>19</v>
      </c>
      <c r="I7" s="19" t="s">
        <v>19</v>
      </c>
      <c r="J7" s="19" t="s">
        <v>20</v>
      </c>
      <c r="K7" s="19" t="s">
        <v>21</v>
      </c>
      <c r="L7" s="19" t="s">
        <v>21</v>
      </c>
      <c r="M7" s="19" t="s">
        <v>21</v>
      </c>
      <c r="O7" s="19" t="s">
        <v>19</v>
      </c>
      <c r="P7" s="19" t="s">
        <v>19</v>
      </c>
      <c r="Q7" s="19" t="s">
        <v>19</v>
      </c>
      <c r="R7" s="21">
        <v>32</v>
      </c>
      <c r="S7" s="189" t="s">
        <v>22</v>
      </c>
      <c r="T7" s="190"/>
      <c r="U7" s="190"/>
      <c r="V7" s="190"/>
      <c r="W7" s="190"/>
      <c r="X7" s="190"/>
      <c r="Y7" s="190"/>
      <c r="Z7" s="191"/>
    </row>
    <row r="8" spans="1:33" ht="15.75" hidden="1" outlineLevel="1">
      <c r="A8" s="10"/>
      <c r="B8" s="10"/>
      <c r="C8" s="16"/>
      <c r="D8" s="16"/>
      <c r="E8" s="22"/>
      <c r="F8" s="22"/>
      <c r="G8" s="22"/>
      <c r="H8" s="23"/>
      <c r="I8" s="23"/>
      <c r="J8" s="23"/>
      <c r="K8" s="22"/>
      <c r="L8" s="22"/>
      <c r="M8" s="24"/>
    </row>
    <row r="9" spans="1:33" ht="16.5" customHeight="1" collapsed="1">
      <c r="A9" s="25">
        <v>300010</v>
      </c>
      <c r="B9" s="25">
        <f>VALUE(CONCATENATE($A$2, $C$4, C9))</f>
        <v>330100001</v>
      </c>
      <c r="C9" s="25">
        <v>100001</v>
      </c>
      <c r="D9" s="25"/>
      <c r="E9" s="26" t="s">
        <v>23</v>
      </c>
      <c r="F9" s="23" t="s">
        <v>24</v>
      </c>
      <c r="G9" s="27">
        <f t="shared" ref="G9:M9" si="1">ROUND(SUM(G23, G36), 1)</f>
        <v>1</v>
      </c>
      <c r="H9" s="27">
        <f t="shared" si="1"/>
        <v>1</v>
      </c>
      <c r="I9" s="27">
        <f t="shared" si="1"/>
        <v>1</v>
      </c>
      <c r="J9" s="27">
        <f t="shared" si="1"/>
        <v>1</v>
      </c>
      <c r="K9" s="27">
        <f t="shared" si="1"/>
        <v>1</v>
      </c>
      <c r="L9" s="27">
        <f t="shared" si="1"/>
        <v>1</v>
      </c>
      <c r="M9" s="27">
        <f t="shared" si="1"/>
        <v>1</v>
      </c>
      <c r="R9" s="21">
        <v>32</v>
      </c>
      <c r="S9" s="200" t="s">
        <v>25</v>
      </c>
      <c r="T9" s="201"/>
      <c r="U9" s="201"/>
      <c r="V9" s="201"/>
      <c r="W9" s="201"/>
      <c r="X9" s="201"/>
      <c r="Y9" s="201"/>
      <c r="Z9" s="202"/>
      <c r="AB9" s="28">
        <v>43</v>
      </c>
      <c r="AC9" s="28">
        <v>39</v>
      </c>
      <c r="AD9" s="28">
        <v>40</v>
      </c>
      <c r="AE9" s="28">
        <v>44</v>
      </c>
      <c r="AF9" s="28">
        <v>49</v>
      </c>
      <c r="AG9" s="28">
        <v>57</v>
      </c>
    </row>
    <row r="10" spans="1:33" ht="31.5">
      <c r="A10" s="25">
        <v>300020</v>
      </c>
      <c r="B10" s="25">
        <f>VALUE(CONCATENATE($A$2, $C$4, C10))</f>
        <v>330100002</v>
      </c>
      <c r="C10" s="25">
        <v>100002</v>
      </c>
      <c r="D10" s="25"/>
      <c r="E10" s="29" t="s">
        <v>26</v>
      </c>
      <c r="F10" s="30" t="s">
        <v>27</v>
      </c>
      <c r="G10" s="31">
        <v>100</v>
      </c>
      <c r="H10" s="32">
        <f t="shared" ref="H10:M10" si="2">IFERROR(IF(G9=0, 0, H9/G9*100), 0)</f>
        <v>100</v>
      </c>
      <c r="I10" s="32">
        <f t="shared" si="2"/>
        <v>100</v>
      </c>
      <c r="J10" s="32">
        <f t="shared" si="2"/>
        <v>100</v>
      </c>
      <c r="K10" s="32">
        <f t="shared" si="2"/>
        <v>100</v>
      </c>
      <c r="L10" s="32">
        <f t="shared" si="2"/>
        <v>100</v>
      </c>
      <c r="M10" s="32">
        <f t="shared" si="2"/>
        <v>100</v>
      </c>
      <c r="R10" s="17" t="s">
        <v>28</v>
      </c>
      <c r="S10" s="189" t="s">
        <v>29</v>
      </c>
      <c r="T10" s="190"/>
      <c r="U10" s="190"/>
      <c r="V10" s="190"/>
      <c r="W10" s="190"/>
      <c r="X10" s="190"/>
      <c r="Y10" s="190"/>
      <c r="Z10" s="191"/>
      <c r="AB10" s="28">
        <v>110.25641025641001</v>
      </c>
      <c r="AC10" s="28">
        <v>90.697674418604606</v>
      </c>
      <c r="AD10" s="28">
        <v>102.564102564103</v>
      </c>
      <c r="AE10" s="28">
        <v>110</v>
      </c>
      <c r="AF10" s="28">
        <v>111.363636363636</v>
      </c>
      <c r="AG10" s="28">
        <v>116.32653061224499</v>
      </c>
    </row>
    <row r="11" spans="1:33" ht="63">
      <c r="A11" s="25">
        <v>300030</v>
      </c>
      <c r="B11" s="33"/>
      <c r="C11" s="25">
        <v>100003</v>
      </c>
      <c r="D11" s="33"/>
      <c r="E11" s="34" t="s">
        <v>30</v>
      </c>
      <c r="F11" s="23"/>
      <c r="G11" s="35">
        <f t="shared" ref="G11:M11" si="3">ROUND(SUM(G12, G13, G14, G15, G16, G17, G18, G19, G20, G21), 1)</f>
        <v>1</v>
      </c>
      <c r="H11" s="35">
        <f t="shared" si="3"/>
        <v>1</v>
      </c>
      <c r="I11" s="35">
        <f t="shared" si="3"/>
        <v>1</v>
      </c>
      <c r="J11" s="35">
        <f t="shared" si="3"/>
        <v>1</v>
      </c>
      <c r="K11" s="35">
        <f t="shared" si="3"/>
        <v>1</v>
      </c>
      <c r="L11" s="35">
        <f t="shared" si="3"/>
        <v>1</v>
      </c>
      <c r="M11" s="35">
        <f t="shared" si="3"/>
        <v>1</v>
      </c>
      <c r="R11" s="36" t="s">
        <v>31</v>
      </c>
      <c r="S11" s="36"/>
      <c r="T11" s="36"/>
      <c r="U11" s="36"/>
      <c r="V11" s="36"/>
      <c r="W11" s="36"/>
      <c r="X11" s="36"/>
      <c r="Y11" s="36"/>
      <c r="Z11" s="36"/>
      <c r="AB11" s="28"/>
      <c r="AC11" s="28"/>
      <c r="AD11" s="28"/>
      <c r="AE11" s="28"/>
      <c r="AF11" s="28"/>
      <c r="AG11" s="28"/>
    </row>
    <row r="12" spans="1:33" ht="15.75" customHeight="1">
      <c r="A12" s="25">
        <v>300040</v>
      </c>
      <c r="B12" s="25">
        <f t="shared" ref="B12:B21" si="4">VALUE(CONCATENATE($A$2, $C$4, C12))</f>
        <v>330100004</v>
      </c>
      <c r="C12" s="25">
        <v>100004</v>
      </c>
      <c r="D12" s="25"/>
      <c r="E12" s="37" t="s">
        <v>32</v>
      </c>
      <c r="F12" s="23" t="s">
        <v>24</v>
      </c>
      <c r="G12" s="38">
        <f t="shared" ref="G12:M21" si="5">SUM(G25, G38)</f>
        <v>0</v>
      </c>
      <c r="H12" s="38">
        <f t="shared" si="5"/>
        <v>0</v>
      </c>
      <c r="I12" s="38">
        <f t="shared" si="5"/>
        <v>0</v>
      </c>
      <c r="J12" s="38">
        <f t="shared" si="5"/>
        <v>0</v>
      </c>
      <c r="K12" s="38">
        <f t="shared" si="5"/>
        <v>0</v>
      </c>
      <c r="L12" s="38">
        <f t="shared" si="5"/>
        <v>0</v>
      </c>
      <c r="M12" s="38">
        <f t="shared" si="5"/>
        <v>0</v>
      </c>
      <c r="R12" s="199" t="s">
        <v>33</v>
      </c>
      <c r="S12" s="199"/>
      <c r="T12" s="199"/>
      <c r="U12" s="199"/>
      <c r="V12" s="199"/>
      <c r="W12" s="199"/>
      <c r="X12" s="199"/>
      <c r="Y12" s="199"/>
      <c r="Z12" s="39"/>
      <c r="AB12" s="28">
        <v>4</v>
      </c>
      <c r="AC12" s="28">
        <v>4</v>
      </c>
      <c r="AD12" s="28">
        <v>4</v>
      </c>
      <c r="AE12" s="28">
        <v>4</v>
      </c>
      <c r="AF12" s="28">
        <v>4</v>
      </c>
      <c r="AG12" s="28">
        <v>5</v>
      </c>
    </row>
    <row r="13" spans="1:33" ht="15.75">
      <c r="A13" s="25">
        <v>300050</v>
      </c>
      <c r="B13" s="25">
        <f t="shared" si="4"/>
        <v>330100005</v>
      </c>
      <c r="C13" s="25">
        <v>100005</v>
      </c>
      <c r="D13" s="25"/>
      <c r="E13" s="37" t="s">
        <v>34</v>
      </c>
      <c r="F13" s="23" t="s">
        <v>24</v>
      </c>
      <c r="G13" s="38">
        <f t="shared" si="5"/>
        <v>0</v>
      </c>
      <c r="H13" s="38">
        <f t="shared" si="5"/>
        <v>0</v>
      </c>
      <c r="I13" s="38">
        <f t="shared" si="5"/>
        <v>0</v>
      </c>
      <c r="J13" s="38">
        <f t="shared" si="5"/>
        <v>0</v>
      </c>
      <c r="K13" s="38">
        <f t="shared" si="5"/>
        <v>0</v>
      </c>
      <c r="L13" s="38">
        <f t="shared" si="5"/>
        <v>0</v>
      </c>
      <c r="M13" s="38">
        <f t="shared" si="5"/>
        <v>0</v>
      </c>
      <c r="R13" s="199"/>
      <c r="S13" s="199"/>
      <c r="T13" s="199"/>
      <c r="U13" s="199"/>
      <c r="V13" s="199"/>
      <c r="W13" s="199"/>
      <c r="X13" s="199"/>
      <c r="Y13" s="199"/>
      <c r="Z13" s="39"/>
      <c r="AB13" s="28">
        <v>5</v>
      </c>
      <c r="AC13" s="28">
        <v>5</v>
      </c>
      <c r="AD13" s="28">
        <v>5</v>
      </c>
      <c r="AE13" s="28">
        <v>5</v>
      </c>
      <c r="AF13" s="28">
        <v>5</v>
      </c>
      <c r="AG13" s="28">
        <v>6</v>
      </c>
    </row>
    <row r="14" spans="1:33" ht="31.5">
      <c r="A14" s="25">
        <v>300060</v>
      </c>
      <c r="B14" s="25">
        <f t="shared" si="4"/>
        <v>330100006</v>
      </c>
      <c r="C14" s="25">
        <v>100006</v>
      </c>
      <c r="D14" s="25"/>
      <c r="E14" s="37" t="s">
        <v>35</v>
      </c>
      <c r="F14" s="23" t="s">
        <v>24</v>
      </c>
      <c r="G14" s="38">
        <f t="shared" si="5"/>
        <v>0</v>
      </c>
      <c r="H14" s="38">
        <f t="shared" si="5"/>
        <v>0</v>
      </c>
      <c r="I14" s="38">
        <f t="shared" si="5"/>
        <v>0</v>
      </c>
      <c r="J14" s="38">
        <f t="shared" si="5"/>
        <v>0</v>
      </c>
      <c r="K14" s="38">
        <f t="shared" si="5"/>
        <v>0</v>
      </c>
      <c r="L14" s="38">
        <f t="shared" si="5"/>
        <v>0</v>
      </c>
      <c r="M14" s="38">
        <f t="shared" si="5"/>
        <v>0</v>
      </c>
      <c r="R14" s="40"/>
      <c r="S14" s="39"/>
      <c r="T14" s="39"/>
      <c r="U14" s="39"/>
      <c r="V14" s="39"/>
      <c r="W14" s="39"/>
      <c r="X14" s="39"/>
      <c r="Y14" s="39"/>
      <c r="Z14" s="39"/>
      <c r="AB14" s="28">
        <v>0</v>
      </c>
      <c r="AC14" s="28">
        <v>0</v>
      </c>
      <c r="AD14" s="28">
        <v>0</v>
      </c>
      <c r="AE14" s="28">
        <v>0</v>
      </c>
      <c r="AF14" s="28">
        <v>0</v>
      </c>
      <c r="AG14" s="28">
        <v>0</v>
      </c>
    </row>
    <row r="15" spans="1:33" ht="15.75">
      <c r="A15" s="25">
        <v>300070</v>
      </c>
      <c r="B15" s="25">
        <f t="shared" si="4"/>
        <v>330100007</v>
      </c>
      <c r="C15" s="25">
        <v>100007</v>
      </c>
      <c r="D15" s="25"/>
      <c r="E15" s="37" t="s">
        <v>36</v>
      </c>
      <c r="F15" s="23" t="s">
        <v>24</v>
      </c>
      <c r="G15" s="38">
        <f t="shared" si="5"/>
        <v>0</v>
      </c>
      <c r="H15" s="38">
        <f t="shared" si="5"/>
        <v>0</v>
      </c>
      <c r="I15" s="38">
        <f t="shared" si="5"/>
        <v>0</v>
      </c>
      <c r="J15" s="38">
        <f t="shared" si="5"/>
        <v>0</v>
      </c>
      <c r="K15" s="38">
        <f t="shared" si="5"/>
        <v>0</v>
      </c>
      <c r="L15" s="38">
        <f t="shared" si="5"/>
        <v>0</v>
      </c>
      <c r="M15" s="38">
        <f t="shared" si="5"/>
        <v>0</v>
      </c>
      <c r="R15" s="40"/>
      <c r="S15" s="39"/>
      <c r="T15" s="39"/>
      <c r="U15" s="39"/>
      <c r="V15" s="39"/>
      <c r="W15" s="39"/>
      <c r="X15" s="39"/>
      <c r="Y15" s="39"/>
      <c r="Z15" s="39"/>
      <c r="AB15" s="28">
        <v>0</v>
      </c>
      <c r="AC15" s="28">
        <v>0</v>
      </c>
      <c r="AD15" s="28">
        <v>0</v>
      </c>
      <c r="AE15" s="28">
        <v>0</v>
      </c>
      <c r="AF15" s="28">
        <v>0</v>
      </c>
      <c r="AG15" s="28">
        <v>0</v>
      </c>
    </row>
    <row r="16" spans="1:33" ht="31.5">
      <c r="A16" s="25">
        <v>300080</v>
      </c>
      <c r="B16" s="25">
        <f t="shared" si="4"/>
        <v>330100008</v>
      </c>
      <c r="C16" s="25">
        <v>100008</v>
      </c>
      <c r="D16" s="25"/>
      <c r="E16" s="37" t="s">
        <v>37</v>
      </c>
      <c r="F16" s="23" t="s">
        <v>24</v>
      </c>
      <c r="G16" s="38">
        <f t="shared" si="5"/>
        <v>0</v>
      </c>
      <c r="H16" s="38">
        <f t="shared" si="5"/>
        <v>0</v>
      </c>
      <c r="I16" s="38">
        <f t="shared" si="5"/>
        <v>0</v>
      </c>
      <c r="J16" s="38">
        <f t="shared" si="5"/>
        <v>0</v>
      </c>
      <c r="K16" s="38">
        <f t="shared" si="5"/>
        <v>0</v>
      </c>
      <c r="L16" s="38">
        <f t="shared" si="5"/>
        <v>0</v>
      </c>
      <c r="M16" s="38">
        <f t="shared" si="5"/>
        <v>0</v>
      </c>
      <c r="R16" s="40"/>
      <c r="S16" s="39"/>
      <c r="T16" s="39"/>
      <c r="U16" s="39"/>
      <c r="V16" s="39"/>
      <c r="W16" s="39"/>
      <c r="X16" s="39"/>
      <c r="Y16" s="39"/>
      <c r="Z16" s="39"/>
      <c r="AB16" s="28">
        <v>9</v>
      </c>
      <c r="AC16" s="28">
        <v>10</v>
      </c>
      <c r="AD16" s="28">
        <v>10</v>
      </c>
      <c r="AE16" s="28">
        <v>12</v>
      </c>
      <c r="AF16" s="28">
        <v>13</v>
      </c>
      <c r="AG16" s="28">
        <v>14</v>
      </c>
    </row>
    <row r="17" spans="1:33" ht="15.75">
      <c r="A17" s="25">
        <v>300090</v>
      </c>
      <c r="B17" s="25">
        <f t="shared" si="4"/>
        <v>330100009</v>
      </c>
      <c r="C17" s="25">
        <v>100009</v>
      </c>
      <c r="D17" s="25"/>
      <c r="E17" s="37" t="s">
        <v>38</v>
      </c>
      <c r="F17" s="23" t="s">
        <v>24</v>
      </c>
      <c r="G17" s="38">
        <f t="shared" si="5"/>
        <v>0</v>
      </c>
      <c r="H17" s="38">
        <f t="shared" si="5"/>
        <v>0</v>
      </c>
      <c r="I17" s="38">
        <f t="shared" si="5"/>
        <v>0</v>
      </c>
      <c r="J17" s="38">
        <f t="shared" si="5"/>
        <v>0</v>
      </c>
      <c r="K17" s="38">
        <f t="shared" si="5"/>
        <v>0</v>
      </c>
      <c r="L17" s="38">
        <f t="shared" si="5"/>
        <v>0</v>
      </c>
      <c r="M17" s="38">
        <f t="shared" si="5"/>
        <v>0</v>
      </c>
      <c r="R17" s="40"/>
      <c r="S17" s="39"/>
      <c r="T17" s="39"/>
      <c r="U17" s="39"/>
      <c r="V17" s="39"/>
      <c r="W17" s="39"/>
      <c r="X17" s="39"/>
      <c r="Y17" s="39"/>
      <c r="Z17" s="39"/>
      <c r="AB17" s="28">
        <v>5</v>
      </c>
      <c r="AC17" s="28">
        <v>5</v>
      </c>
      <c r="AD17" s="28">
        <v>5</v>
      </c>
      <c r="AE17" s="28">
        <v>5</v>
      </c>
      <c r="AF17" s="28">
        <v>5</v>
      </c>
      <c r="AG17" s="28">
        <v>6</v>
      </c>
    </row>
    <row r="18" spans="1:33" ht="15.75">
      <c r="A18" s="25">
        <v>300100</v>
      </c>
      <c r="B18" s="25">
        <f t="shared" si="4"/>
        <v>330100010</v>
      </c>
      <c r="C18" s="25">
        <v>100010</v>
      </c>
      <c r="D18" s="25"/>
      <c r="E18" s="37" t="s">
        <v>39</v>
      </c>
      <c r="F18" s="23" t="s">
        <v>24</v>
      </c>
      <c r="G18" s="38">
        <f t="shared" si="5"/>
        <v>0</v>
      </c>
      <c r="H18" s="38">
        <f t="shared" si="5"/>
        <v>0</v>
      </c>
      <c r="I18" s="38">
        <f t="shared" si="5"/>
        <v>0</v>
      </c>
      <c r="J18" s="38">
        <f t="shared" si="5"/>
        <v>0</v>
      </c>
      <c r="K18" s="38">
        <f t="shared" si="5"/>
        <v>0</v>
      </c>
      <c r="L18" s="38">
        <f t="shared" si="5"/>
        <v>0</v>
      </c>
      <c r="M18" s="38">
        <f t="shared" si="5"/>
        <v>0</v>
      </c>
      <c r="R18" s="40"/>
      <c r="S18" s="39"/>
      <c r="T18" s="39"/>
      <c r="U18" s="39"/>
      <c r="V18" s="39"/>
      <c r="W18" s="39"/>
      <c r="X18" s="39"/>
      <c r="Y18" s="39"/>
      <c r="Z18" s="39"/>
      <c r="AB18" s="28">
        <v>0</v>
      </c>
      <c r="AC18" s="28">
        <v>0</v>
      </c>
      <c r="AD18" s="28">
        <v>0</v>
      </c>
      <c r="AE18" s="28">
        <v>0</v>
      </c>
      <c r="AF18" s="28">
        <v>0</v>
      </c>
      <c r="AG18" s="28">
        <v>0</v>
      </c>
    </row>
    <row r="19" spans="1:33" ht="31.5">
      <c r="A19" s="25">
        <v>300110</v>
      </c>
      <c r="B19" s="25">
        <f t="shared" si="4"/>
        <v>330100011</v>
      </c>
      <c r="C19" s="25">
        <v>100011</v>
      </c>
      <c r="D19" s="25"/>
      <c r="E19" s="37" t="s">
        <v>40</v>
      </c>
      <c r="F19" s="23" t="s">
        <v>24</v>
      </c>
      <c r="G19" s="38">
        <f t="shared" si="5"/>
        <v>0</v>
      </c>
      <c r="H19" s="38">
        <f t="shared" si="5"/>
        <v>0</v>
      </c>
      <c r="I19" s="38">
        <f t="shared" si="5"/>
        <v>0</v>
      </c>
      <c r="J19" s="38">
        <f t="shared" si="5"/>
        <v>0</v>
      </c>
      <c r="K19" s="38">
        <f t="shared" si="5"/>
        <v>0</v>
      </c>
      <c r="L19" s="38">
        <f t="shared" si="5"/>
        <v>0</v>
      </c>
      <c r="M19" s="38">
        <f t="shared" si="5"/>
        <v>0</v>
      </c>
      <c r="R19" s="40"/>
      <c r="S19" s="39"/>
      <c r="T19" s="39"/>
      <c r="U19" s="39"/>
      <c r="V19" s="39"/>
      <c r="W19" s="39"/>
      <c r="X19" s="39"/>
      <c r="Y19" s="39"/>
      <c r="Z19" s="39"/>
      <c r="AB19" s="28">
        <v>6</v>
      </c>
      <c r="AC19" s="28">
        <v>4</v>
      </c>
      <c r="AD19" s="28">
        <v>4</v>
      </c>
      <c r="AE19" s="28">
        <v>5</v>
      </c>
      <c r="AF19" s="28">
        <v>5</v>
      </c>
      <c r="AG19" s="28">
        <v>7</v>
      </c>
    </row>
    <row r="20" spans="1:33" ht="31.5">
      <c r="A20" s="25">
        <v>300120</v>
      </c>
      <c r="B20" s="25">
        <f t="shared" si="4"/>
        <v>330100012</v>
      </c>
      <c r="C20" s="25">
        <v>100012</v>
      </c>
      <c r="D20" s="25"/>
      <c r="E20" s="37" t="s">
        <v>41</v>
      </c>
      <c r="F20" s="23" t="s">
        <v>24</v>
      </c>
      <c r="G20" s="38">
        <f t="shared" si="5"/>
        <v>0</v>
      </c>
      <c r="H20" s="38">
        <f t="shared" si="5"/>
        <v>0</v>
      </c>
      <c r="I20" s="38">
        <f t="shared" si="5"/>
        <v>0</v>
      </c>
      <c r="J20" s="38">
        <f t="shared" si="5"/>
        <v>0</v>
      </c>
      <c r="K20" s="38">
        <f t="shared" si="5"/>
        <v>0</v>
      </c>
      <c r="L20" s="38">
        <f t="shared" si="5"/>
        <v>0</v>
      </c>
      <c r="M20" s="38">
        <f t="shared" si="5"/>
        <v>0</v>
      </c>
      <c r="R20" s="40"/>
      <c r="S20" s="39"/>
      <c r="T20" s="39"/>
      <c r="U20" s="39"/>
      <c r="V20" s="39"/>
      <c r="W20" s="39"/>
      <c r="X20" s="39"/>
      <c r="Y20" s="39"/>
      <c r="Z20" s="39"/>
      <c r="AB20" s="28">
        <v>4</v>
      </c>
      <c r="AC20" s="28">
        <v>3</v>
      </c>
      <c r="AD20" s="28">
        <v>3</v>
      </c>
      <c r="AE20" s="28">
        <v>4</v>
      </c>
      <c r="AF20" s="28">
        <v>5</v>
      </c>
      <c r="AG20" s="28">
        <v>5</v>
      </c>
    </row>
    <row r="21" spans="1:33" ht="15.75">
      <c r="A21" s="25">
        <v>300130</v>
      </c>
      <c r="B21" s="25">
        <f t="shared" si="4"/>
        <v>330100013</v>
      </c>
      <c r="C21" s="25">
        <v>100013</v>
      </c>
      <c r="D21" s="25"/>
      <c r="E21" s="37" t="s">
        <v>42</v>
      </c>
      <c r="F21" s="23" t="s">
        <v>24</v>
      </c>
      <c r="G21" s="38">
        <f t="shared" si="5"/>
        <v>1</v>
      </c>
      <c r="H21" s="38">
        <f t="shared" si="5"/>
        <v>1</v>
      </c>
      <c r="I21" s="38">
        <f t="shared" si="5"/>
        <v>1</v>
      </c>
      <c r="J21" s="38">
        <f t="shared" si="5"/>
        <v>1</v>
      </c>
      <c r="K21" s="38">
        <f t="shared" si="5"/>
        <v>1</v>
      </c>
      <c r="L21" s="38">
        <f t="shared" si="5"/>
        <v>1</v>
      </c>
      <c r="M21" s="38">
        <f t="shared" si="5"/>
        <v>1</v>
      </c>
      <c r="R21" s="40"/>
      <c r="S21" s="39"/>
      <c r="T21" s="39"/>
      <c r="U21" s="39"/>
      <c r="V21" s="39"/>
      <c r="W21" s="39"/>
      <c r="X21" s="39"/>
      <c r="Y21" s="39"/>
      <c r="Z21" s="39"/>
      <c r="AB21" s="28">
        <v>10</v>
      </c>
      <c r="AC21" s="28">
        <v>8</v>
      </c>
      <c r="AD21" s="28">
        <v>9</v>
      </c>
      <c r="AE21" s="28">
        <v>9</v>
      </c>
      <c r="AF21" s="28">
        <v>12</v>
      </c>
      <c r="AG21" s="28">
        <v>14</v>
      </c>
    </row>
    <row r="22" spans="1:33" ht="15.75">
      <c r="A22" s="25">
        <v>300140</v>
      </c>
      <c r="B22" s="33"/>
      <c r="C22" s="25">
        <v>100014</v>
      </c>
      <c r="D22" s="33"/>
      <c r="E22" s="37"/>
      <c r="F22" s="23"/>
      <c r="G22" s="38"/>
      <c r="H22" s="41"/>
      <c r="I22" s="41"/>
      <c r="J22" s="41"/>
      <c r="K22" s="41"/>
      <c r="L22" s="41"/>
      <c r="M22" s="41"/>
      <c r="R22" s="1"/>
      <c r="AB22" s="28"/>
      <c r="AC22" s="28"/>
      <c r="AD22" s="28"/>
      <c r="AE22" s="28"/>
      <c r="AF22" s="28"/>
      <c r="AG22" s="28"/>
    </row>
    <row r="23" spans="1:33" ht="15.75">
      <c r="A23" s="25">
        <v>300150</v>
      </c>
      <c r="B23" s="25">
        <f>VALUE(CONCATENATE($A$2, $C$4, C23))</f>
        <v>330100015</v>
      </c>
      <c r="C23" s="25">
        <v>100015</v>
      </c>
      <c r="D23" s="25"/>
      <c r="E23" s="42" t="s">
        <v>43</v>
      </c>
      <c r="F23" s="43" t="s">
        <v>24</v>
      </c>
      <c r="G23" s="44">
        <f t="shared" ref="G23:M23" si="6">ROUND(SUM(G25:G34), 1)</f>
        <v>1</v>
      </c>
      <c r="H23" s="45">
        <f t="shared" si="6"/>
        <v>1</v>
      </c>
      <c r="I23" s="45">
        <f t="shared" si="6"/>
        <v>1</v>
      </c>
      <c r="J23" s="45">
        <f t="shared" si="6"/>
        <v>1</v>
      </c>
      <c r="K23" s="45">
        <f t="shared" si="6"/>
        <v>1</v>
      </c>
      <c r="L23" s="45">
        <f t="shared" si="6"/>
        <v>1</v>
      </c>
      <c r="M23" s="46">
        <f t="shared" si="6"/>
        <v>1</v>
      </c>
      <c r="R23" s="1"/>
      <c r="AB23" s="28">
        <v>32</v>
      </c>
      <c r="AC23" s="28">
        <v>30</v>
      </c>
      <c r="AD23" s="28">
        <v>30</v>
      </c>
      <c r="AE23" s="28">
        <v>33</v>
      </c>
      <c r="AF23" s="28">
        <v>38</v>
      </c>
      <c r="AG23" s="28">
        <v>45</v>
      </c>
    </row>
    <row r="24" spans="1:33" ht="63">
      <c r="A24" s="25">
        <v>300160</v>
      </c>
      <c r="B24" s="47"/>
      <c r="C24" s="25">
        <v>100016</v>
      </c>
      <c r="D24" s="47"/>
      <c r="E24" s="48" t="s">
        <v>44</v>
      </c>
      <c r="F24" s="43"/>
      <c r="G24" s="35">
        <f t="shared" ref="G24:M24" si="7">ROUND(SUM(G25:G34), 1)</f>
        <v>1</v>
      </c>
      <c r="H24" s="35">
        <f t="shared" si="7"/>
        <v>1</v>
      </c>
      <c r="I24" s="35">
        <f t="shared" si="7"/>
        <v>1</v>
      </c>
      <c r="J24" s="35">
        <f t="shared" si="7"/>
        <v>1</v>
      </c>
      <c r="K24" s="35">
        <f t="shared" si="7"/>
        <v>1</v>
      </c>
      <c r="L24" s="35">
        <f t="shared" si="7"/>
        <v>1</v>
      </c>
      <c r="M24" s="35">
        <f t="shared" si="7"/>
        <v>1</v>
      </c>
      <c r="R24" s="1"/>
      <c r="AB24" s="28"/>
      <c r="AC24" s="28"/>
      <c r="AD24" s="28"/>
      <c r="AE24" s="28"/>
      <c r="AF24" s="28"/>
      <c r="AG24" s="28"/>
    </row>
    <row r="25" spans="1:33" ht="15.75">
      <c r="A25" s="25">
        <v>300170</v>
      </c>
      <c r="B25" s="25">
        <f t="shared" ref="B25:B34" si="8">VALUE(CONCATENATE($A$2, $C$4, C25))</f>
        <v>330100017</v>
      </c>
      <c r="C25" s="25">
        <v>100017</v>
      </c>
      <c r="D25" s="25"/>
      <c r="E25" s="49" t="s">
        <v>32</v>
      </c>
      <c r="F25" s="43" t="s">
        <v>24</v>
      </c>
      <c r="G25" s="50"/>
      <c r="H25" s="50"/>
      <c r="I25" s="50"/>
      <c r="J25" s="50"/>
      <c r="K25" s="50"/>
      <c r="L25" s="50"/>
      <c r="M25" s="50"/>
      <c r="R25" s="1"/>
      <c r="AB25" s="28">
        <v>3</v>
      </c>
      <c r="AC25" s="28">
        <v>3</v>
      </c>
      <c r="AD25" s="28">
        <v>3</v>
      </c>
      <c r="AE25" s="28">
        <v>3</v>
      </c>
      <c r="AF25" s="28">
        <v>3</v>
      </c>
      <c r="AG25" s="28">
        <v>4</v>
      </c>
    </row>
    <row r="26" spans="1:33" ht="15.75">
      <c r="A26" s="25">
        <v>300180</v>
      </c>
      <c r="B26" s="25">
        <f t="shared" si="8"/>
        <v>330100018</v>
      </c>
      <c r="C26" s="25">
        <v>100018</v>
      </c>
      <c r="D26" s="25"/>
      <c r="E26" s="49" t="s">
        <v>34</v>
      </c>
      <c r="F26" s="43" t="s">
        <v>24</v>
      </c>
      <c r="G26" s="50"/>
      <c r="H26" s="50"/>
      <c r="I26" s="50"/>
      <c r="J26" s="50"/>
      <c r="K26" s="50"/>
      <c r="L26" s="50"/>
      <c r="M26" s="51"/>
      <c r="R26" s="1"/>
      <c r="AB26" s="28">
        <v>4</v>
      </c>
      <c r="AC26" s="28">
        <v>4</v>
      </c>
      <c r="AD26" s="28">
        <v>4</v>
      </c>
      <c r="AE26" s="28">
        <v>4</v>
      </c>
      <c r="AF26" s="28">
        <v>4</v>
      </c>
      <c r="AG26" s="28">
        <v>5</v>
      </c>
    </row>
    <row r="27" spans="1:33" ht="31.5">
      <c r="A27" s="25">
        <v>300190</v>
      </c>
      <c r="B27" s="25">
        <f t="shared" si="8"/>
        <v>330100019</v>
      </c>
      <c r="C27" s="25">
        <v>100019</v>
      </c>
      <c r="D27" s="25"/>
      <c r="E27" s="49" t="s">
        <v>35</v>
      </c>
      <c r="F27" s="43" t="s">
        <v>24</v>
      </c>
      <c r="G27" s="50"/>
      <c r="H27" s="50"/>
      <c r="I27" s="50"/>
      <c r="J27" s="50"/>
      <c r="K27" s="50"/>
      <c r="L27" s="50"/>
      <c r="M27" s="51"/>
      <c r="R27" s="1"/>
      <c r="AB27" s="28">
        <v>0</v>
      </c>
      <c r="AC27" s="28">
        <v>0</v>
      </c>
      <c r="AD27" s="28">
        <v>0</v>
      </c>
      <c r="AE27" s="28">
        <v>0</v>
      </c>
      <c r="AF27" s="28">
        <v>0</v>
      </c>
      <c r="AG27" s="28">
        <v>0</v>
      </c>
    </row>
    <row r="28" spans="1:33" ht="15.75">
      <c r="A28" s="25">
        <v>300200</v>
      </c>
      <c r="B28" s="25">
        <f t="shared" si="8"/>
        <v>330100020</v>
      </c>
      <c r="C28" s="25">
        <v>100020</v>
      </c>
      <c r="D28" s="25"/>
      <c r="E28" s="49" t="s">
        <v>36</v>
      </c>
      <c r="F28" s="43" t="s">
        <v>24</v>
      </c>
      <c r="G28" s="50"/>
      <c r="H28" s="50"/>
      <c r="I28" s="50"/>
      <c r="J28" s="50"/>
      <c r="K28" s="50"/>
      <c r="L28" s="50"/>
      <c r="M28" s="51"/>
      <c r="R28" s="1"/>
      <c r="AB28" s="28">
        <v>0</v>
      </c>
      <c r="AC28" s="28">
        <v>0</v>
      </c>
      <c r="AD28" s="28">
        <v>0</v>
      </c>
      <c r="AE28" s="28">
        <v>0</v>
      </c>
      <c r="AF28" s="28">
        <v>0</v>
      </c>
      <c r="AG28" s="28">
        <v>0</v>
      </c>
    </row>
    <row r="29" spans="1:33" ht="31.5">
      <c r="A29" s="25">
        <v>300210</v>
      </c>
      <c r="B29" s="25">
        <f t="shared" si="8"/>
        <v>330100021</v>
      </c>
      <c r="C29" s="25">
        <v>100021</v>
      </c>
      <c r="D29" s="25"/>
      <c r="E29" s="49" t="s">
        <v>37</v>
      </c>
      <c r="F29" s="43" t="s">
        <v>24</v>
      </c>
      <c r="G29" s="50"/>
      <c r="H29" s="50"/>
      <c r="I29" s="50"/>
      <c r="J29" s="50"/>
      <c r="K29" s="50"/>
      <c r="L29" s="50"/>
      <c r="M29" s="51"/>
      <c r="R29" s="1"/>
      <c r="AB29" s="28">
        <v>8</v>
      </c>
      <c r="AC29" s="28">
        <v>9</v>
      </c>
      <c r="AD29" s="28">
        <v>9</v>
      </c>
      <c r="AE29" s="28">
        <v>10</v>
      </c>
      <c r="AF29" s="28">
        <v>11</v>
      </c>
      <c r="AG29" s="28">
        <v>12</v>
      </c>
    </row>
    <row r="30" spans="1:33" ht="15.75">
      <c r="A30" s="25">
        <v>300220</v>
      </c>
      <c r="B30" s="25">
        <f t="shared" si="8"/>
        <v>330100022</v>
      </c>
      <c r="C30" s="25">
        <v>100022</v>
      </c>
      <c r="D30" s="25"/>
      <c r="E30" s="49" t="s">
        <v>38</v>
      </c>
      <c r="F30" s="43" t="s">
        <v>24</v>
      </c>
      <c r="G30" s="50"/>
      <c r="H30" s="50"/>
      <c r="I30" s="50"/>
      <c r="J30" s="50"/>
      <c r="K30" s="50"/>
      <c r="L30" s="50"/>
      <c r="M30" s="51"/>
      <c r="R30" s="1"/>
      <c r="AB30" s="28">
        <v>5</v>
      </c>
      <c r="AC30" s="28">
        <v>5</v>
      </c>
      <c r="AD30" s="28">
        <v>5</v>
      </c>
      <c r="AE30" s="28">
        <v>5</v>
      </c>
      <c r="AF30" s="28">
        <v>5</v>
      </c>
      <c r="AG30" s="28">
        <v>6</v>
      </c>
    </row>
    <row r="31" spans="1:33" ht="15.75">
      <c r="A31" s="25">
        <v>300230</v>
      </c>
      <c r="B31" s="25">
        <f t="shared" si="8"/>
        <v>330100023</v>
      </c>
      <c r="C31" s="25">
        <v>100023</v>
      </c>
      <c r="D31" s="25"/>
      <c r="E31" s="49" t="s">
        <v>39</v>
      </c>
      <c r="F31" s="43" t="s">
        <v>24</v>
      </c>
      <c r="G31" s="50"/>
      <c r="H31" s="50"/>
      <c r="I31" s="50"/>
      <c r="J31" s="50"/>
      <c r="K31" s="50"/>
      <c r="L31" s="50"/>
      <c r="M31" s="51"/>
      <c r="R31" s="1"/>
      <c r="AB31" s="28">
        <v>0</v>
      </c>
      <c r="AC31" s="28">
        <v>0</v>
      </c>
      <c r="AD31" s="28">
        <v>0</v>
      </c>
      <c r="AE31" s="28">
        <v>0</v>
      </c>
      <c r="AF31" s="28">
        <v>0</v>
      </c>
      <c r="AG31" s="28">
        <v>0</v>
      </c>
    </row>
    <row r="32" spans="1:33" ht="31.5">
      <c r="A32" s="25">
        <v>300240</v>
      </c>
      <c r="B32" s="25">
        <f t="shared" si="8"/>
        <v>330100024</v>
      </c>
      <c r="C32" s="25">
        <v>100024</v>
      </c>
      <c r="D32" s="25"/>
      <c r="E32" s="49" t="s">
        <v>40</v>
      </c>
      <c r="F32" s="43" t="s">
        <v>24</v>
      </c>
      <c r="G32" s="50"/>
      <c r="H32" s="50"/>
      <c r="I32" s="50"/>
      <c r="J32" s="50"/>
      <c r="K32" s="50"/>
      <c r="L32" s="50"/>
      <c r="M32" s="51"/>
      <c r="R32" s="1"/>
      <c r="AB32" s="28">
        <v>6</v>
      </c>
      <c r="AC32" s="28">
        <v>4</v>
      </c>
      <c r="AD32" s="28">
        <v>4</v>
      </c>
      <c r="AE32" s="28">
        <v>5</v>
      </c>
      <c r="AF32" s="28">
        <v>5</v>
      </c>
      <c r="AG32" s="28">
        <v>6</v>
      </c>
    </row>
    <row r="33" spans="1:33" ht="31.5">
      <c r="A33" s="25">
        <v>300250</v>
      </c>
      <c r="B33" s="25">
        <f t="shared" si="8"/>
        <v>330100025</v>
      </c>
      <c r="C33" s="25">
        <v>100025</v>
      </c>
      <c r="D33" s="25"/>
      <c r="E33" s="49" t="s">
        <v>41</v>
      </c>
      <c r="F33" s="43" t="s">
        <v>24</v>
      </c>
      <c r="G33" s="50"/>
      <c r="H33" s="50"/>
      <c r="I33" s="50"/>
      <c r="J33" s="50"/>
      <c r="K33" s="50"/>
      <c r="L33" s="50"/>
      <c r="M33" s="51"/>
      <c r="R33" s="1"/>
      <c r="AB33" s="28">
        <v>4</v>
      </c>
      <c r="AC33" s="28">
        <v>3</v>
      </c>
      <c r="AD33" s="28">
        <v>3</v>
      </c>
      <c r="AE33" s="28">
        <v>4</v>
      </c>
      <c r="AF33" s="28">
        <v>5</v>
      </c>
      <c r="AG33" s="28">
        <v>5</v>
      </c>
    </row>
    <row r="34" spans="1:33" ht="15.75">
      <c r="A34" s="25">
        <v>300260</v>
      </c>
      <c r="B34" s="25">
        <f t="shared" si="8"/>
        <v>330100026</v>
      </c>
      <c r="C34" s="25">
        <v>100026</v>
      </c>
      <c r="D34" s="25"/>
      <c r="E34" s="49" t="s">
        <v>42</v>
      </c>
      <c r="F34" s="43" t="s">
        <v>24</v>
      </c>
      <c r="G34" s="52">
        <v>1</v>
      </c>
      <c r="H34" s="52">
        <v>1</v>
      </c>
      <c r="I34" s="52">
        <v>1</v>
      </c>
      <c r="J34" s="52">
        <v>1</v>
      </c>
      <c r="K34" s="52">
        <v>1</v>
      </c>
      <c r="L34" s="52">
        <v>1</v>
      </c>
      <c r="M34" s="52">
        <v>1</v>
      </c>
      <c r="R34" s="1"/>
      <c r="AB34" s="28">
        <v>2</v>
      </c>
      <c r="AC34" s="28">
        <v>2</v>
      </c>
      <c r="AD34" s="28">
        <v>2</v>
      </c>
      <c r="AE34" s="28">
        <v>2</v>
      </c>
      <c r="AF34" s="28">
        <v>5</v>
      </c>
      <c r="AG34" s="28">
        <v>7</v>
      </c>
    </row>
    <row r="35" spans="1:33" ht="15.75">
      <c r="A35" s="25">
        <v>300270</v>
      </c>
      <c r="B35" s="33"/>
      <c r="C35" s="25">
        <v>100027</v>
      </c>
      <c r="D35" s="33"/>
      <c r="E35" s="22"/>
      <c r="F35" s="23" t="s">
        <v>24</v>
      </c>
      <c r="G35" s="38"/>
      <c r="H35" s="41"/>
      <c r="I35" s="41"/>
      <c r="J35" s="41"/>
      <c r="K35" s="41"/>
      <c r="L35" s="41"/>
      <c r="M35" s="41"/>
      <c r="R35" s="1"/>
      <c r="AB35" s="28"/>
      <c r="AC35" s="28"/>
      <c r="AD35" s="28"/>
      <c r="AE35" s="28"/>
      <c r="AF35" s="28"/>
      <c r="AG35" s="28"/>
    </row>
    <row r="36" spans="1:33" ht="15.75">
      <c r="A36" s="25">
        <v>300280</v>
      </c>
      <c r="B36" s="25">
        <f>VALUE(CONCATENATE($A$2, $C$4, C36))</f>
        <v>330100028</v>
      </c>
      <c r="C36" s="25">
        <v>100028</v>
      </c>
      <c r="D36" s="25"/>
      <c r="E36" s="53" t="s">
        <v>45</v>
      </c>
      <c r="F36" s="54" t="s">
        <v>24</v>
      </c>
      <c r="G36" s="45">
        <f t="shared" ref="G36:M36" si="9">ROUND(SUM(G38:G47), 1)</f>
        <v>0</v>
      </c>
      <c r="H36" s="45">
        <f t="shared" si="9"/>
        <v>0</v>
      </c>
      <c r="I36" s="45">
        <f t="shared" si="9"/>
        <v>0</v>
      </c>
      <c r="J36" s="45">
        <f t="shared" si="9"/>
        <v>0</v>
      </c>
      <c r="K36" s="45">
        <f t="shared" si="9"/>
        <v>0</v>
      </c>
      <c r="L36" s="45">
        <f t="shared" si="9"/>
        <v>0</v>
      </c>
      <c r="M36" s="55">
        <f t="shared" si="9"/>
        <v>0</v>
      </c>
      <c r="R36" s="1"/>
      <c r="AB36" s="28">
        <v>11</v>
      </c>
      <c r="AC36" s="28">
        <v>9</v>
      </c>
      <c r="AD36" s="28">
        <v>10</v>
      </c>
      <c r="AE36" s="28">
        <v>11</v>
      </c>
      <c r="AF36" s="28">
        <v>11</v>
      </c>
      <c r="AG36" s="28">
        <v>12</v>
      </c>
    </row>
    <row r="37" spans="1:33" ht="63">
      <c r="A37" s="25">
        <v>300290</v>
      </c>
      <c r="B37" s="56"/>
      <c r="C37" s="25">
        <v>100029</v>
      </c>
      <c r="D37" s="56"/>
      <c r="E37" s="57" t="s">
        <v>46</v>
      </c>
      <c r="F37" s="58"/>
      <c r="G37" s="35">
        <f t="shared" ref="G37:M37" si="10">ROUND(SUM(G38:G47), 1)</f>
        <v>0</v>
      </c>
      <c r="H37" s="35">
        <f t="shared" si="10"/>
        <v>0</v>
      </c>
      <c r="I37" s="35">
        <f t="shared" si="10"/>
        <v>0</v>
      </c>
      <c r="J37" s="35">
        <f t="shared" si="10"/>
        <v>0</v>
      </c>
      <c r="K37" s="35">
        <f t="shared" si="10"/>
        <v>0</v>
      </c>
      <c r="L37" s="35">
        <f t="shared" si="10"/>
        <v>0</v>
      </c>
      <c r="M37" s="35">
        <f t="shared" si="10"/>
        <v>0</v>
      </c>
      <c r="R37" s="1"/>
      <c r="AB37" s="28"/>
      <c r="AC37" s="28"/>
      <c r="AD37" s="28"/>
      <c r="AE37" s="28"/>
      <c r="AF37" s="28"/>
      <c r="AG37" s="28"/>
    </row>
    <row r="38" spans="1:33" ht="15.75">
      <c r="A38" s="25">
        <v>300300</v>
      </c>
      <c r="B38" s="25">
        <f t="shared" ref="B38:B47" si="11">VALUE(CONCATENATE($A$2, $C$4, C38))</f>
        <v>330100030</v>
      </c>
      <c r="C38" s="25">
        <v>100030</v>
      </c>
      <c r="D38" s="25"/>
      <c r="E38" s="59" t="s">
        <v>32</v>
      </c>
      <c r="F38" s="54" t="s">
        <v>24</v>
      </c>
      <c r="G38" s="50"/>
      <c r="H38" s="50"/>
      <c r="I38" s="50"/>
      <c r="J38" s="50"/>
      <c r="K38" s="50"/>
      <c r="L38" s="50"/>
      <c r="M38" s="51"/>
      <c r="R38" s="1"/>
      <c r="AB38" s="28">
        <v>1</v>
      </c>
      <c r="AC38" s="28">
        <v>1</v>
      </c>
      <c r="AD38" s="28">
        <v>1</v>
      </c>
      <c r="AE38" s="28">
        <v>1</v>
      </c>
      <c r="AF38" s="28">
        <v>1</v>
      </c>
      <c r="AG38" s="28">
        <v>1</v>
      </c>
    </row>
    <row r="39" spans="1:33" ht="15.75">
      <c r="A39" s="25">
        <v>300310</v>
      </c>
      <c r="B39" s="25">
        <f t="shared" si="11"/>
        <v>330100031</v>
      </c>
      <c r="C39" s="25">
        <v>100031</v>
      </c>
      <c r="D39" s="25"/>
      <c r="E39" s="59" t="s">
        <v>34</v>
      </c>
      <c r="F39" s="54" t="s">
        <v>24</v>
      </c>
      <c r="G39" s="50"/>
      <c r="H39" s="50"/>
      <c r="I39" s="50"/>
      <c r="J39" s="50"/>
      <c r="K39" s="50"/>
      <c r="L39" s="50"/>
      <c r="M39" s="51"/>
      <c r="R39" s="1"/>
      <c r="AB39" s="28">
        <v>1</v>
      </c>
      <c r="AC39" s="28">
        <v>1</v>
      </c>
      <c r="AD39" s="28">
        <v>1</v>
      </c>
      <c r="AE39" s="28">
        <v>1</v>
      </c>
      <c r="AF39" s="28">
        <v>1</v>
      </c>
      <c r="AG39" s="28">
        <v>1</v>
      </c>
    </row>
    <row r="40" spans="1:33" ht="31.5">
      <c r="A40" s="25">
        <v>300320</v>
      </c>
      <c r="B40" s="25">
        <f t="shared" si="11"/>
        <v>330100032</v>
      </c>
      <c r="C40" s="25">
        <v>100032</v>
      </c>
      <c r="D40" s="25"/>
      <c r="E40" s="59" t="s">
        <v>35</v>
      </c>
      <c r="F40" s="54" t="s">
        <v>24</v>
      </c>
      <c r="G40" s="50"/>
      <c r="H40" s="50"/>
      <c r="I40" s="50"/>
      <c r="J40" s="50"/>
      <c r="K40" s="50"/>
      <c r="L40" s="50"/>
      <c r="M40" s="51"/>
      <c r="R40" s="1"/>
      <c r="AB40" s="28">
        <v>0</v>
      </c>
      <c r="AC40" s="28">
        <v>0</v>
      </c>
      <c r="AD40" s="28">
        <v>0</v>
      </c>
      <c r="AE40" s="28">
        <v>0</v>
      </c>
      <c r="AF40" s="28">
        <v>0</v>
      </c>
      <c r="AG40" s="28">
        <v>0</v>
      </c>
    </row>
    <row r="41" spans="1:33" ht="15.75">
      <c r="A41" s="25">
        <v>300330</v>
      </c>
      <c r="B41" s="25">
        <f t="shared" si="11"/>
        <v>330100033</v>
      </c>
      <c r="C41" s="25">
        <v>100033</v>
      </c>
      <c r="D41" s="25"/>
      <c r="E41" s="59" t="s">
        <v>36</v>
      </c>
      <c r="F41" s="54" t="s">
        <v>24</v>
      </c>
      <c r="G41" s="50"/>
      <c r="H41" s="50"/>
      <c r="I41" s="50"/>
      <c r="J41" s="50"/>
      <c r="K41" s="50"/>
      <c r="L41" s="50"/>
      <c r="M41" s="51"/>
      <c r="R41" s="1"/>
      <c r="AB41" s="28">
        <v>0</v>
      </c>
      <c r="AC41" s="28">
        <v>0</v>
      </c>
      <c r="AD41" s="28">
        <v>0</v>
      </c>
      <c r="AE41" s="28">
        <v>0</v>
      </c>
      <c r="AF41" s="28">
        <v>0</v>
      </c>
      <c r="AG41" s="28">
        <v>0</v>
      </c>
    </row>
    <row r="42" spans="1:33" ht="31.5">
      <c r="A42" s="25">
        <v>300340</v>
      </c>
      <c r="B42" s="25">
        <f t="shared" si="11"/>
        <v>330100034</v>
      </c>
      <c r="C42" s="25">
        <v>100034</v>
      </c>
      <c r="D42" s="25"/>
      <c r="E42" s="59" t="s">
        <v>37</v>
      </c>
      <c r="F42" s="54" t="s">
        <v>24</v>
      </c>
      <c r="G42" s="50"/>
      <c r="H42" s="50"/>
      <c r="I42" s="50"/>
      <c r="J42" s="50"/>
      <c r="K42" s="50"/>
      <c r="L42" s="50"/>
      <c r="M42" s="51"/>
      <c r="R42" s="1"/>
      <c r="AB42" s="28">
        <v>1</v>
      </c>
      <c r="AC42" s="28">
        <v>1</v>
      </c>
      <c r="AD42" s="28">
        <v>1</v>
      </c>
      <c r="AE42" s="28">
        <v>2</v>
      </c>
      <c r="AF42" s="28">
        <v>2</v>
      </c>
      <c r="AG42" s="28">
        <v>2</v>
      </c>
    </row>
    <row r="43" spans="1:33" ht="15.75">
      <c r="A43" s="25">
        <v>300350</v>
      </c>
      <c r="B43" s="25">
        <f t="shared" si="11"/>
        <v>330100035</v>
      </c>
      <c r="C43" s="25">
        <v>100035</v>
      </c>
      <c r="D43" s="25"/>
      <c r="E43" s="59" t="s">
        <v>38</v>
      </c>
      <c r="F43" s="54" t="s">
        <v>24</v>
      </c>
      <c r="G43" s="50"/>
      <c r="H43" s="50"/>
      <c r="I43" s="50"/>
      <c r="J43" s="50"/>
      <c r="K43" s="50"/>
      <c r="L43" s="50"/>
      <c r="M43" s="51"/>
      <c r="R43" s="1"/>
      <c r="AB43" s="28">
        <v>0</v>
      </c>
      <c r="AC43" s="28">
        <v>0</v>
      </c>
      <c r="AD43" s="28">
        <v>0</v>
      </c>
      <c r="AE43" s="28">
        <v>0</v>
      </c>
      <c r="AF43" s="28">
        <v>0</v>
      </c>
      <c r="AG43" s="28">
        <v>0</v>
      </c>
    </row>
    <row r="44" spans="1:33" ht="15.75">
      <c r="A44" s="25">
        <v>300360</v>
      </c>
      <c r="B44" s="25">
        <f t="shared" si="11"/>
        <v>330100036</v>
      </c>
      <c r="C44" s="25">
        <v>100036</v>
      </c>
      <c r="D44" s="25"/>
      <c r="E44" s="59" t="s">
        <v>39</v>
      </c>
      <c r="F44" s="54"/>
      <c r="G44" s="50"/>
      <c r="H44" s="50"/>
      <c r="I44" s="50"/>
      <c r="J44" s="50"/>
      <c r="K44" s="50"/>
      <c r="L44" s="50"/>
      <c r="M44" s="51"/>
      <c r="R44" s="1"/>
      <c r="AB44" s="28">
        <v>0</v>
      </c>
      <c r="AC44" s="28">
        <v>0</v>
      </c>
      <c r="AD44" s="28">
        <v>0</v>
      </c>
      <c r="AE44" s="28">
        <v>0</v>
      </c>
      <c r="AF44" s="28">
        <v>0</v>
      </c>
      <c r="AG44" s="28">
        <v>0</v>
      </c>
    </row>
    <row r="45" spans="1:33" ht="31.5">
      <c r="A45" s="25">
        <v>300370</v>
      </c>
      <c r="B45" s="25">
        <f t="shared" si="11"/>
        <v>330100037</v>
      </c>
      <c r="C45" s="25">
        <v>100037</v>
      </c>
      <c r="D45" s="25"/>
      <c r="E45" s="59" t="s">
        <v>40</v>
      </c>
      <c r="F45" s="54" t="s">
        <v>24</v>
      </c>
      <c r="G45" s="50"/>
      <c r="H45" s="50"/>
      <c r="I45" s="50"/>
      <c r="J45" s="50"/>
      <c r="K45" s="50"/>
      <c r="L45" s="50"/>
      <c r="M45" s="51"/>
      <c r="R45" s="1"/>
      <c r="AB45" s="28">
        <v>0</v>
      </c>
      <c r="AC45" s="28">
        <v>0</v>
      </c>
      <c r="AD45" s="28">
        <v>0</v>
      </c>
      <c r="AE45" s="28">
        <v>0</v>
      </c>
      <c r="AF45" s="28">
        <v>0</v>
      </c>
      <c r="AG45" s="28">
        <v>1</v>
      </c>
    </row>
    <row r="46" spans="1:33" ht="31.5">
      <c r="A46" s="25">
        <v>300380</v>
      </c>
      <c r="B46" s="25">
        <f t="shared" si="11"/>
        <v>330100038</v>
      </c>
      <c r="C46" s="25">
        <v>100038</v>
      </c>
      <c r="D46" s="25"/>
      <c r="E46" s="59" t="s">
        <v>41</v>
      </c>
      <c r="F46" s="54" t="s">
        <v>24</v>
      </c>
      <c r="G46" s="50"/>
      <c r="H46" s="50"/>
      <c r="I46" s="50"/>
      <c r="J46" s="50"/>
      <c r="K46" s="50"/>
      <c r="L46" s="50"/>
      <c r="M46" s="51"/>
      <c r="R46" s="1"/>
      <c r="AB46" s="28">
        <v>0</v>
      </c>
      <c r="AC46" s="28">
        <v>0</v>
      </c>
      <c r="AD46" s="28">
        <v>0</v>
      </c>
      <c r="AE46" s="28">
        <v>0</v>
      </c>
      <c r="AF46" s="28">
        <v>0</v>
      </c>
      <c r="AG46" s="28">
        <v>0</v>
      </c>
    </row>
    <row r="47" spans="1:33" ht="15.75">
      <c r="A47" s="25">
        <v>300390</v>
      </c>
      <c r="B47" s="25">
        <f t="shared" si="11"/>
        <v>330100039</v>
      </c>
      <c r="C47" s="25">
        <v>100039</v>
      </c>
      <c r="D47" s="25"/>
      <c r="E47" s="59" t="s">
        <v>42</v>
      </c>
      <c r="F47" s="54" t="s">
        <v>24</v>
      </c>
      <c r="G47" s="50"/>
      <c r="H47" s="50"/>
      <c r="I47" s="50"/>
      <c r="J47" s="50"/>
      <c r="K47" s="50"/>
      <c r="L47" s="50"/>
      <c r="M47" s="51"/>
      <c r="R47" s="1"/>
      <c r="AB47" s="28">
        <v>8</v>
      </c>
      <c r="AC47" s="28">
        <v>6</v>
      </c>
      <c r="AD47" s="28">
        <v>7</v>
      </c>
      <c r="AE47" s="28">
        <v>7</v>
      </c>
      <c r="AF47" s="28">
        <v>7</v>
      </c>
      <c r="AG47" s="28">
        <v>7</v>
      </c>
    </row>
    <row r="48" spans="1:33" ht="15.75">
      <c r="A48" s="25">
        <v>300400</v>
      </c>
      <c r="B48" s="33"/>
      <c r="C48" s="25">
        <v>100040</v>
      </c>
      <c r="D48" s="33"/>
      <c r="E48" s="22"/>
      <c r="F48" s="23"/>
      <c r="G48" s="38"/>
      <c r="H48" s="41"/>
      <c r="I48" s="41"/>
      <c r="J48" s="41"/>
      <c r="K48" s="41"/>
      <c r="L48" s="41"/>
      <c r="M48" s="41"/>
      <c r="R48" s="1"/>
      <c r="AB48" s="28"/>
      <c r="AC48" s="28"/>
      <c r="AD48" s="28"/>
      <c r="AE48" s="28"/>
      <c r="AF48" s="28"/>
      <c r="AG48" s="28"/>
    </row>
    <row r="49" spans="1:33" ht="15.75">
      <c r="A49" s="25">
        <v>300410</v>
      </c>
      <c r="B49" s="25">
        <f>VALUE(CONCATENATE($A$2, $C$4, C49))</f>
        <v>330100041</v>
      </c>
      <c r="C49" s="25">
        <v>100041</v>
      </c>
      <c r="D49" s="25"/>
      <c r="E49" s="60" t="s">
        <v>47</v>
      </c>
      <c r="F49" s="61" t="s">
        <v>24</v>
      </c>
      <c r="G49" s="62">
        <v>28</v>
      </c>
      <c r="H49" s="62">
        <v>30</v>
      </c>
      <c r="I49" s="62">
        <v>37</v>
      </c>
      <c r="J49" s="62">
        <v>42</v>
      </c>
      <c r="K49" s="62">
        <v>44</v>
      </c>
      <c r="L49" s="62">
        <v>45</v>
      </c>
      <c r="M49" s="62">
        <v>46</v>
      </c>
      <c r="R49" s="1"/>
      <c r="AB49" s="28">
        <v>1394</v>
      </c>
      <c r="AC49" s="28">
        <v>1422</v>
      </c>
      <c r="AD49" s="28">
        <v>1482</v>
      </c>
      <c r="AE49" s="28">
        <v>1516</v>
      </c>
      <c r="AF49" s="28">
        <v>1562</v>
      </c>
      <c r="AG49" s="28">
        <v>1614</v>
      </c>
    </row>
    <row r="50" spans="1:33" ht="63">
      <c r="A50" s="25">
        <v>300420</v>
      </c>
      <c r="B50" s="33"/>
      <c r="C50" s="25">
        <v>100042</v>
      </c>
      <c r="D50" s="33"/>
      <c r="E50" s="63" t="s">
        <v>48</v>
      </c>
      <c r="F50" s="64"/>
      <c r="G50" s="35">
        <f t="shared" ref="G50:M50" si="12">ROUND(SUM(G51, G52, G53), 1)</f>
        <v>28</v>
      </c>
      <c r="H50" s="35">
        <f t="shared" si="12"/>
        <v>30</v>
      </c>
      <c r="I50" s="35">
        <f t="shared" si="12"/>
        <v>37</v>
      </c>
      <c r="J50" s="35">
        <f t="shared" si="12"/>
        <v>42</v>
      </c>
      <c r="K50" s="35">
        <f t="shared" si="12"/>
        <v>44</v>
      </c>
      <c r="L50" s="35">
        <f t="shared" si="12"/>
        <v>45</v>
      </c>
      <c r="M50" s="35">
        <f t="shared" si="12"/>
        <v>46</v>
      </c>
      <c r="N50" s="65">
        <f>N51+N52+N53</f>
        <v>0</v>
      </c>
      <c r="O50" s="66"/>
      <c r="P50" s="66"/>
      <c r="Q50" s="66"/>
      <c r="R50" s="1"/>
      <c r="AB50" s="28"/>
      <c r="AC50" s="28"/>
      <c r="AD50" s="28"/>
      <c r="AE50" s="28"/>
      <c r="AF50" s="28"/>
      <c r="AG50" s="28"/>
    </row>
    <row r="51" spans="1:33" ht="31.5">
      <c r="A51" s="25">
        <v>300430</v>
      </c>
      <c r="B51" s="25">
        <f>VALUE(CONCATENATE($A$2, $C$4, C51))</f>
        <v>330100043</v>
      </c>
      <c r="C51" s="25">
        <v>100043</v>
      </c>
      <c r="D51" s="25"/>
      <c r="E51" s="67" t="s">
        <v>37</v>
      </c>
      <c r="F51" s="61" t="s">
        <v>24</v>
      </c>
      <c r="G51" s="50">
        <v>2</v>
      </c>
      <c r="H51" s="50">
        <v>3</v>
      </c>
      <c r="I51" s="50">
        <v>3</v>
      </c>
      <c r="J51" s="50">
        <v>3</v>
      </c>
      <c r="K51" s="50">
        <v>3</v>
      </c>
      <c r="L51" s="50">
        <v>4</v>
      </c>
      <c r="M51" s="51">
        <v>4</v>
      </c>
      <c r="R51" s="1"/>
      <c r="AB51" s="28">
        <v>124</v>
      </c>
      <c r="AC51" s="28">
        <v>126</v>
      </c>
      <c r="AD51" s="28">
        <v>126</v>
      </c>
      <c r="AE51" s="28">
        <v>128</v>
      </c>
      <c r="AF51" s="28">
        <v>130</v>
      </c>
      <c r="AG51" s="28">
        <v>132</v>
      </c>
    </row>
    <row r="52" spans="1:33" ht="31.5">
      <c r="A52" s="25">
        <v>300440</v>
      </c>
      <c r="B52" s="25">
        <f>VALUE(CONCATENATE($A$2, $C$4, C52))</f>
        <v>330100044</v>
      </c>
      <c r="C52" s="25">
        <v>100044</v>
      </c>
      <c r="D52" s="25"/>
      <c r="E52" s="67" t="s">
        <v>40</v>
      </c>
      <c r="F52" s="61" t="s">
        <v>24</v>
      </c>
      <c r="G52" s="52">
        <v>19</v>
      </c>
      <c r="H52" s="52">
        <v>21</v>
      </c>
      <c r="I52" s="52">
        <v>22</v>
      </c>
      <c r="J52" s="68">
        <v>23</v>
      </c>
      <c r="K52" s="68">
        <v>24</v>
      </c>
      <c r="L52" s="68">
        <v>24</v>
      </c>
      <c r="M52" s="68">
        <v>24</v>
      </c>
      <c r="R52" s="1"/>
      <c r="AB52" s="28">
        <v>595</v>
      </c>
      <c r="AC52" s="28">
        <v>604</v>
      </c>
      <c r="AD52" s="28">
        <v>635</v>
      </c>
      <c r="AE52" s="28">
        <v>655</v>
      </c>
      <c r="AF52" s="28">
        <v>680</v>
      </c>
      <c r="AG52" s="28">
        <v>710</v>
      </c>
    </row>
    <row r="53" spans="1:33" ht="15.75">
      <c r="A53" s="25">
        <v>300450</v>
      </c>
      <c r="B53" s="25">
        <f>VALUE(CONCATENATE($A$2, $C$4, C53))</f>
        <v>330100045</v>
      </c>
      <c r="C53" s="25">
        <v>100045</v>
      </c>
      <c r="D53" s="25"/>
      <c r="E53" s="67" t="s">
        <v>42</v>
      </c>
      <c r="F53" s="61" t="s">
        <v>24</v>
      </c>
      <c r="G53" s="50">
        <v>7</v>
      </c>
      <c r="H53" s="50">
        <v>6</v>
      </c>
      <c r="I53" s="50">
        <v>12</v>
      </c>
      <c r="J53" s="50">
        <v>16</v>
      </c>
      <c r="K53" s="50">
        <v>17</v>
      </c>
      <c r="L53" s="50">
        <v>17</v>
      </c>
      <c r="M53" s="51">
        <v>18</v>
      </c>
      <c r="R53" s="1"/>
      <c r="AB53" s="28">
        <v>675</v>
      </c>
      <c r="AC53" s="28">
        <v>692</v>
      </c>
      <c r="AD53" s="28">
        <v>721</v>
      </c>
      <c r="AE53" s="28">
        <v>733</v>
      </c>
      <c r="AF53" s="28">
        <v>752</v>
      </c>
      <c r="AG53" s="28">
        <v>772</v>
      </c>
    </row>
    <row r="54" spans="1:33" ht="15.75">
      <c r="A54" s="25">
        <v>300460</v>
      </c>
      <c r="B54" s="23"/>
      <c r="C54" s="25">
        <v>100046</v>
      </c>
      <c r="D54" s="23"/>
      <c r="E54" s="37"/>
      <c r="F54" s="69"/>
      <c r="G54" s="38"/>
      <c r="H54" s="41"/>
      <c r="I54" s="41"/>
      <c r="J54" s="41"/>
      <c r="K54" s="41"/>
      <c r="L54" s="41"/>
      <c r="M54" s="41"/>
      <c r="R54" s="1"/>
      <c r="AB54" s="28"/>
      <c r="AC54" s="28"/>
      <c r="AD54" s="28"/>
      <c r="AE54" s="28"/>
      <c r="AF54" s="28"/>
      <c r="AG54" s="28"/>
    </row>
    <row r="55" spans="1:33" s="70" customFormat="1" ht="47.25">
      <c r="A55" s="71">
        <v>300470</v>
      </c>
      <c r="B55" s="71">
        <f>VALUE(CONCATENATE($A$2, $C$4, C55))</f>
        <v>330100047</v>
      </c>
      <c r="C55" s="71">
        <v>100047</v>
      </c>
      <c r="D55" s="71"/>
      <c r="E55" s="72" t="s">
        <v>49</v>
      </c>
      <c r="F55" s="73" t="s">
        <v>50</v>
      </c>
      <c r="G55" s="74">
        <f t="shared" ref="G55:M55" si="13">ROUND(SUM(G71, G84), 3)</f>
        <v>4.0000000000000001E-3</v>
      </c>
      <c r="H55" s="74">
        <f t="shared" si="13"/>
        <v>5.0000000000000001E-3</v>
      </c>
      <c r="I55" s="74">
        <f t="shared" si="13"/>
        <v>6.0000000000000001E-3</v>
      </c>
      <c r="J55" s="74">
        <f t="shared" si="13"/>
        <v>7.0000000000000001E-3</v>
      </c>
      <c r="K55" s="74">
        <f t="shared" si="13"/>
        <v>8.0000000000000002E-3</v>
      </c>
      <c r="L55" s="74">
        <f t="shared" si="13"/>
        <v>8.0000000000000002E-3</v>
      </c>
      <c r="M55" s="74">
        <f t="shared" si="13"/>
        <v>8.0000000000000002E-3</v>
      </c>
      <c r="R55" s="198" t="s">
        <v>51</v>
      </c>
      <c r="S55" s="198"/>
      <c r="T55" s="198"/>
      <c r="U55" s="198"/>
      <c r="V55" s="198"/>
      <c r="W55" s="198"/>
      <c r="X55" s="198"/>
      <c r="Y55" s="198"/>
      <c r="Z55" s="198"/>
      <c r="AB55" s="75">
        <v>1.4730000000000001</v>
      </c>
      <c r="AC55" s="75">
        <v>1.488</v>
      </c>
      <c r="AD55" s="75">
        <v>1.5449999999999999</v>
      </c>
      <c r="AE55" s="75">
        <v>1.587</v>
      </c>
      <c r="AF55" s="75">
        <v>1.613</v>
      </c>
      <c r="AG55" s="75">
        <v>1.6759999999999999</v>
      </c>
    </row>
    <row r="56" spans="1:33" ht="15.75" hidden="1">
      <c r="A56" s="25">
        <v>300480</v>
      </c>
      <c r="B56" s="25">
        <f>VALUE(CONCATENATE($A$2, $C$4, C56))</f>
        <v>330100048</v>
      </c>
      <c r="C56" s="25">
        <v>100048</v>
      </c>
      <c r="D56" s="25"/>
      <c r="E56" s="76"/>
      <c r="F56" s="30"/>
      <c r="G56" s="77"/>
      <c r="H56" s="78"/>
      <c r="I56" s="78"/>
      <c r="J56" s="78"/>
      <c r="K56" s="78"/>
      <c r="L56" s="78"/>
      <c r="M56" s="38"/>
      <c r="R56" s="1"/>
      <c r="AB56" s="28"/>
      <c r="AC56" s="28"/>
      <c r="AD56" s="28"/>
      <c r="AE56" s="28"/>
      <c r="AF56" s="28"/>
      <c r="AG56" s="28"/>
    </row>
    <row r="57" spans="1:33" ht="15.75" hidden="1">
      <c r="A57" s="25">
        <v>300490</v>
      </c>
      <c r="B57" s="25">
        <f>VALUE(CONCATENATE($A$2, $C$4, C57))</f>
        <v>330100049</v>
      </c>
      <c r="C57" s="25">
        <v>100049</v>
      </c>
      <c r="D57" s="25"/>
      <c r="E57" s="29"/>
      <c r="F57" s="30"/>
      <c r="G57" s="77"/>
      <c r="H57" s="77"/>
      <c r="I57" s="78"/>
      <c r="J57" s="78"/>
      <c r="K57" s="78"/>
      <c r="L57" s="78"/>
      <c r="M57" s="38"/>
      <c r="R57" s="1"/>
      <c r="AB57" s="28"/>
      <c r="AC57" s="28"/>
      <c r="AD57" s="28"/>
      <c r="AE57" s="28"/>
      <c r="AF57" s="28"/>
      <c r="AG57" s="28"/>
    </row>
    <row r="58" spans="1:33" ht="31.5">
      <c r="A58" s="25">
        <v>300500</v>
      </c>
      <c r="B58" s="25">
        <f>VALUE(CONCATENATE($A$2, $C$4, C58))</f>
        <v>330100050</v>
      </c>
      <c r="C58" s="25">
        <v>100050</v>
      </c>
      <c r="D58" s="25"/>
      <c r="E58" s="29" t="s">
        <v>52</v>
      </c>
      <c r="F58" s="30" t="s">
        <v>27</v>
      </c>
      <c r="G58" s="31">
        <v>100</v>
      </c>
      <c r="H58" s="32">
        <f t="shared" ref="H58:M58" si="14">IFERROR(ROUND(IF(G55=0, 0, H55/G55*100), 1), 0)</f>
        <v>125</v>
      </c>
      <c r="I58" s="32">
        <f t="shared" si="14"/>
        <v>120</v>
      </c>
      <c r="J58" s="32">
        <f t="shared" si="14"/>
        <v>116.7</v>
      </c>
      <c r="K58" s="32">
        <f t="shared" si="14"/>
        <v>114.3</v>
      </c>
      <c r="L58" s="32">
        <f t="shared" si="14"/>
        <v>100</v>
      </c>
      <c r="M58" s="32">
        <f t="shared" si="14"/>
        <v>100</v>
      </c>
      <c r="R58" s="1"/>
      <c r="AB58" s="28">
        <v>97.8</v>
      </c>
      <c r="AC58" s="28">
        <v>101</v>
      </c>
      <c r="AD58" s="28">
        <v>103.8</v>
      </c>
      <c r="AE58" s="28">
        <v>102.7</v>
      </c>
      <c r="AF58" s="28">
        <v>101.6</v>
      </c>
      <c r="AG58" s="28">
        <v>103.9</v>
      </c>
    </row>
    <row r="59" spans="1:33" ht="78.75">
      <c r="A59" s="25">
        <v>300510</v>
      </c>
      <c r="B59" s="23"/>
      <c r="C59" s="25">
        <v>100051</v>
      </c>
      <c r="D59" s="23"/>
      <c r="E59" s="34" t="s">
        <v>53</v>
      </c>
      <c r="F59" s="23"/>
      <c r="G59" s="79">
        <f t="shared" ref="G59:L59" si="15">ROUND(SUM(G60, G61, G62, G63, G64, G65, G66, G67, G68, G69), 3)</f>
        <v>4.0000000000000001E-3</v>
      </c>
      <c r="H59" s="79">
        <f t="shared" si="15"/>
        <v>5.0000000000000001E-3</v>
      </c>
      <c r="I59" s="79">
        <f t="shared" si="15"/>
        <v>6.0000000000000001E-3</v>
      </c>
      <c r="J59" s="79">
        <f t="shared" si="15"/>
        <v>7.0000000000000001E-3</v>
      </c>
      <c r="K59" s="79">
        <f t="shared" si="15"/>
        <v>8.0000000000000002E-3</v>
      </c>
      <c r="L59" s="79">
        <f t="shared" si="15"/>
        <v>8.0000000000000002E-3</v>
      </c>
      <c r="M59" s="79">
        <f>ROUND(SUM(M60, M61, M625, M63, M64, M65, M66, M67, M68, M69), 3)</f>
        <v>8.0000000000000002E-3</v>
      </c>
      <c r="R59" s="1"/>
      <c r="AB59" s="28"/>
      <c r="AC59" s="28"/>
      <c r="AD59" s="28"/>
      <c r="AE59" s="28"/>
      <c r="AF59" s="28"/>
      <c r="AG59" s="28"/>
    </row>
    <row r="60" spans="1:33" ht="15.75" customHeight="1">
      <c r="A60" s="25">
        <v>300520</v>
      </c>
      <c r="B60" s="25">
        <f t="shared" ref="B60:B69" si="16">VALUE(CONCATENATE($A$2, $C$4, C60))</f>
        <v>330100052</v>
      </c>
      <c r="C60" s="25">
        <v>100052</v>
      </c>
      <c r="D60" s="25"/>
      <c r="E60" s="37" t="s">
        <v>32</v>
      </c>
      <c r="F60" s="23" t="s">
        <v>50</v>
      </c>
      <c r="G60" s="77">
        <f t="shared" ref="G60:M69" si="17">SUM(G73, G86)</f>
        <v>0</v>
      </c>
      <c r="H60" s="77">
        <f t="shared" si="17"/>
        <v>0</v>
      </c>
      <c r="I60" s="77">
        <f t="shared" si="17"/>
        <v>0</v>
      </c>
      <c r="J60" s="77">
        <f t="shared" si="17"/>
        <v>0</v>
      </c>
      <c r="K60" s="77">
        <f t="shared" si="17"/>
        <v>0</v>
      </c>
      <c r="L60" s="77">
        <f t="shared" si="17"/>
        <v>0</v>
      </c>
      <c r="M60" s="77">
        <f t="shared" si="17"/>
        <v>0</v>
      </c>
      <c r="R60" s="197" t="s">
        <v>54</v>
      </c>
      <c r="S60" s="39"/>
      <c r="T60" s="39"/>
      <c r="U60" s="39"/>
      <c r="V60" s="39"/>
      <c r="W60" s="39"/>
      <c r="X60" s="39"/>
      <c r="Y60" s="39"/>
      <c r="Z60" s="39"/>
      <c r="AB60" s="28">
        <v>0.222</v>
      </c>
      <c r="AC60" s="28">
        <v>0.223</v>
      </c>
      <c r="AD60" s="28">
        <v>0.22700000000000001</v>
      </c>
      <c r="AE60" s="28">
        <v>0.23300000000000001</v>
      </c>
      <c r="AF60" s="28">
        <v>0.23300000000000001</v>
      </c>
      <c r="AG60" s="28">
        <v>0.23499999999999999</v>
      </c>
    </row>
    <row r="61" spans="1:33" ht="15.75">
      <c r="A61" s="25">
        <v>300530</v>
      </c>
      <c r="B61" s="25">
        <f t="shared" si="16"/>
        <v>330100053</v>
      </c>
      <c r="C61" s="25">
        <v>100053</v>
      </c>
      <c r="D61" s="25"/>
      <c r="E61" s="37" t="s">
        <v>34</v>
      </c>
      <c r="F61" s="23" t="s">
        <v>50</v>
      </c>
      <c r="G61" s="77">
        <f t="shared" si="17"/>
        <v>0</v>
      </c>
      <c r="H61" s="77">
        <f t="shared" si="17"/>
        <v>0</v>
      </c>
      <c r="I61" s="77">
        <f t="shared" si="17"/>
        <v>0</v>
      </c>
      <c r="J61" s="77">
        <f t="shared" si="17"/>
        <v>0</v>
      </c>
      <c r="K61" s="77">
        <f t="shared" si="17"/>
        <v>0</v>
      </c>
      <c r="L61" s="77">
        <f t="shared" si="17"/>
        <v>0</v>
      </c>
      <c r="M61" s="77">
        <f t="shared" si="17"/>
        <v>0</v>
      </c>
      <c r="R61" s="197"/>
      <c r="S61" s="39"/>
      <c r="T61" s="39"/>
      <c r="U61" s="39"/>
      <c r="V61" s="39"/>
      <c r="W61" s="39"/>
      <c r="X61" s="39"/>
      <c r="Y61" s="39"/>
      <c r="Z61" s="39"/>
      <c r="AB61" s="28">
        <v>0.29399999999999998</v>
      </c>
      <c r="AC61" s="28">
        <v>0.29399999999999998</v>
      </c>
      <c r="AD61" s="28">
        <v>0.30299999999999999</v>
      </c>
      <c r="AE61" s="28">
        <v>0.312</v>
      </c>
      <c r="AF61" s="28">
        <v>0.312</v>
      </c>
      <c r="AG61" s="28">
        <v>0.318</v>
      </c>
    </row>
    <row r="62" spans="1:33" ht="31.5">
      <c r="A62" s="25">
        <v>300540</v>
      </c>
      <c r="B62" s="25">
        <f t="shared" si="16"/>
        <v>330100054</v>
      </c>
      <c r="C62" s="25">
        <v>100054</v>
      </c>
      <c r="D62" s="25"/>
      <c r="E62" s="37" t="s">
        <v>35</v>
      </c>
      <c r="F62" s="23" t="s">
        <v>50</v>
      </c>
      <c r="G62" s="77">
        <f t="shared" si="17"/>
        <v>0</v>
      </c>
      <c r="H62" s="77">
        <f t="shared" si="17"/>
        <v>0</v>
      </c>
      <c r="I62" s="77">
        <f t="shared" si="17"/>
        <v>0</v>
      </c>
      <c r="J62" s="77">
        <f t="shared" si="17"/>
        <v>0</v>
      </c>
      <c r="K62" s="77">
        <f t="shared" si="17"/>
        <v>0</v>
      </c>
      <c r="L62" s="77">
        <f t="shared" si="17"/>
        <v>0</v>
      </c>
      <c r="M62" s="77">
        <f t="shared" si="17"/>
        <v>0</v>
      </c>
      <c r="R62" s="197"/>
      <c r="S62" s="39"/>
      <c r="T62" s="39"/>
      <c r="U62" s="39"/>
      <c r="V62" s="39"/>
      <c r="W62" s="39"/>
      <c r="X62" s="39"/>
      <c r="Y62" s="39"/>
      <c r="Z62" s="39"/>
      <c r="AB62" s="28">
        <v>0</v>
      </c>
      <c r="AC62" s="28">
        <v>0</v>
      </c>
      <c r="AD62" s="28">
        <v>0</v>
      </c>
      <c r="AE62" s="28">
        <v>0</v>
      </c>
      <c r="AF62" s="28">
        <v>0</v>
      </c>
      <c r="AG62" s="28">
        <v>0</v>
      </c>
    </row>
    <row r="63" spans="1:33" ht="15.75">
      <c r="A63" s="25">
        <v>300550</v>
      </c>
      <c r="B63" s="25">
        <f t="shared" si="16"/>
        <v>330100055</v>
      </c>
      <c r="C63" s="25">
        <v>100055</v>
      </c>
      <c r="D63" s="25"/>
      <c r="E63" s="37" t="s">
        <v>36</v>
      </c>
      <c r="F63" s="23" t="s">
        <v>50</v>
      </c>
      <c r="G63" s="77">
        <f t="shared" si="17"/>
        <v>0</v>
      </c>
      <c r="H63" s="77">
        <f t="shared" si="17"/>
        <v>0</v>
      </c>
      <c r="I63" s="77">
        <f t="shared" si="17"/>
        <v>0</v>
      </c>
      <c r="J63" s="77">
        <f t="shared" si="17"/>
        <v>0</v>
      </c>
      <c r="K63" s="77">
        <f t="shared" si="17"/>
        <v>0</v>
      </c>
      <c r="L63" s="77">
        <f t="shared" si="17"/>
        <v>0</v>
      </c>
      <c r="M63" s="77">
        <f t="shared" si="17"/>
        <v>0</v>
      </c>
      <c r="R63" s="197"/>
      <c r="S63" s="39"/>
      <c r="T63" s="39"/>
      <c r="U63" s="39"/>
      <c r="V63" s="39"/>
      <c r="W63" s="39"/>
      <c r="X63" s="39"/>
      <c r="Y63" s="39"/>
      <c r="Z63" s="39"/>
      <c r="AB63" s="28">
        <v>0</v>
      </c>
      <c r="AC63" s="28">
        <v>0</v>
      </c>
      <c r="AD63" s="28">
        <v>0</v>
      </c>
      <c r="AE63" s="28">
        <v>0</v>
      </c>
      <c r="AF63" s="28">
        <v>0</v>
      </c>
      <c r="AG63" s="28">
        <v>0</v>
      </c>
    </row>
    <row r="64" spans="1:33" ht="31.5">
      <c r="A64" s="25">
        <v>300560</v>
      </c>
      <c r="B64" s="25">
        <f t="shared" si="16"/>
        <v>330100056</v>
      </c>
      <c r="C64" s="25">
        <v>100056</v>
      </c>
      <c r="D64" s="25"/>
      <c r="E64" s="37" t="s">
        <v>37</v>
      </c>
      <c r="F64" s="23" t="s">
        <v>50</v>
      </c>
      <c r="G64" s="77">
        <f t="shared" si="17"/>
        <v>0</v>
      </c>
      <c r="H64" s="77">
        <f t="shared" si="17"/>
        <v>0</v>
      </c>
      <c r="I64" s="77">
        <f t="shared" si="17"/>
        <v>0</v>
      </c>
      <c r="J64" s="77">
        <f t="shared" si="17"/>
        <v>0</v>
      </c>
      <c r="K64" s="77">
        <f t="shared" si="17"/>
        <v>0</v>
      </c>
      <c r="L64" s="77">
        <f t="shared" si="17"/>
        <v>0</v>
      </c>
      <c r="M64" s="77">
        <f t="shared" si="17"/>
        <v>0</v>
      </c>
      <c r="R64" s="197"/>
      <c r="S64" s="39"/>
      <c r="T64" s="39"/>
      <c r="U64" s="39"/>
      <c r="V64" s="39"/>
      <c r="W64" s="39"/>
      <c r="X64" s="39"/>
      <c r="Y64" s="39"/>
      <c r="Z64" s="39"/>
      <c r="AB64" s="28">
        <v>0.4</v>
      </c>
      <c r="AC64" s="28">
        <v>0.41099999999999998</v>
      </c>
      <c r="AD64" s="28">
        <v>0.42499999999999999</v>
      </c>
      <c r="AE64" s="28">
        <v>0.439</v>
      </c>
      <c r="AF64" s="28">
        <v>0.44700000000000001</v>
      </c>
      <c r="AG64" s="28">
        <v>0.46800000000000003</v>
      </c>
    </row>
    <row r="65" spans="1:33" ht="15.75">
      <c r="A65" s="25">
        <v>300570</v>
      </c>
      <c r="B65" s="25">
        <f t="shared" si="16"/>
        <v>330100057</v>
      </c>
      <c r="C65" s="25">
        <v>100057</v>
      </c>
      <c r="D65" s="25"/>
      <c r="E65" s="37" t="s">
        <v>38</v>
      </c>
      <c r="F65" s="23" t="s">
        <v>50</v>
      </c>
      <c r="G65" s="77">
        <f t="shared" si="17"/>
        <v>0</v>
      </c>
      <c r="H65" s="77">
        <f t="shared" si="17"/>
        <v>0</v>
      </c>
      <c r="I65" s="77">
        <f t="shared" si="17"/>
        <v>0</v>
      </c>
      <c r="J65" s="77">
        <f t="shared" si="17"/>
        <v>0</v>
      </c>
      <c r="K65" s="77">
        <f t="shared" si="17"/>
        <v>0</v>
      </c>
      <c r="L65" s="77">
        <f t="shared" si="17"/>
        <v>0</v>
      </c>
      <c r="M65" s="77">
        <f t="shared" si="17"/>
        <v>0</v>
      </c>
      <c r="R65" s="197"/>
      <c r="S65" s="39"/>
      <c r="T65" s="39"/>
      <c r="U65" s="39"/>
      <c r="V65" s="39"/>
      <c r="W65" s="39"/>
      <c r="X65" s="39"/>
      <c r="Y65" s="39"/>
      <c r="Z65" s="39"/>
      <c r="AB65" s="28">
        <v>0.09</v>
      </c>
      <c r="AC65" s="28">
        <v>0.09</v>
      </c>
      <c r="AD65" s="28">
        <v>0.09</v>
      </c>
      <c r="AE65" s="28">
        <v>9.0999999999999998E-2</v>
      </c>
      <c r="AF65" s="28">
        <v>9.2999999999999999E-2</v>
      </c>
      <c r="AG65" s="28">
        <v>9.5000000000000001E-2</v>
      </c>
    </row>
    <row r="66" spans="1:33" ht="15.75">
      <c r="A66" s="25">
        <v>300580</v>
      </c>
      <c r="B66" s="25">
        <f t="shared" si="16"/>
        <v>330100058</v>
      </c>
      <c r="C66" s="25">
        <v>100058</v>
      </c>
      <c r="D66" s="25"/>
      <c r="E66" s="37" t="s">
        <v>55</v>
      </c>
      <c r="F66" s="23" t="s">
        <v>50</v>
      </c>
      <c r="G66" s="77">
        <f t="shared" si="17"/>
        <v>0</v>
      </c>
      <c r="H66" s="77">
        <f t="shared" si="17"/>
        <v>0</v>
      </c>
      <c r="I66" s="77">
        <f t="shared" si="17"/>
        <v>0</v>
      </c>
      <c r="J66" s="77">
        <f t="shared" si="17"/>
        <v>0</v>
      </c>
      <c r="K66" s="77">
        <f t="shared" si="17"/>
        <v>0</v>
      </c>
      <c r="L66" s="77">
        <f t="shared" si="17"/>
        <v>0</v>
      </c>
      <c r="M66" s="77">
        <f t="shared" si="17"/>
        <v>0</v>
      </c>
      <c r="R66" s="197"/>
      <c r="S66" s="39"/>
      <c r="T66" s="39"/>
      <c r="U66" s="39"/>
      <c r="V66" s="39"/>
      <c r="W66" s="39"/>
      <c r="X66" s="39"/>
      <c r="Y66" s="39"/>
      <c r="Z66" s="39"/>
      <c r="AB66" s="28">
        <v>0</v>
      </c>
      <c r="AC66" s="28">
        <v>0</v>
      </c>
      <c r="AD66" s="28">
        <v>0</v>
      </c>
      <c r="AE66" s="28">
        <v>0</v>
      </c>
      <c r="AF66" s="28">
        <v>0</v>
      </c>
      <c r="AG66" s="28">
        <v>0</v>
      </c>
    </row>
    <row r="67" spans="1:33" ht="31.5">
      <c r="A67" s="25">
        <v>300590</v>
      </c>
      <c r="B67" s="25">
        <f t="shared" si="16"/>
        <v>330100059</v>
      </c>
      <c r="C67" s="25">
        <v>100059</v>
      </c>
      <c r="D67" s="25"/>
      <c r="E67" s="37" t="s">
        <v>40</v>
      </c>
      <c r="F67" s="23" t="s">
        <v>50</v>
      </c>
      <c r="G67" s="77">
        <f t="shared" si="17"/>
        <v>0</v>
      </c>
      <c r="H67" s="77">
        <f t="shared" si="17"/>
        <v>0</v>
      </c>
      <c r="I67" s="77">
        <f t="shared" si="17"/>
        <v>0</v>
      </c>
      <c r="J67" s="77">
        <f t="shared" si="17"/>
        <v>0</v>
      </c>
      <c r="K67" s="77">
        <f t="shared" si="17"/>
        <v>0</v>
      </c>
      <c r="L67" s="77">
        <f t="shared" si="17"/>
        <v>0</v>
      </c>
      <c r="M67" s="77">
        <f t="shared" si="17"/>
        <v>0</v>
      </c>
      <c r="R67" s="197"/>
      <c r="S67" s="39"/>
      <c r="T67" s="39"/>
      <c r="U67" s="39"/>
      <c r="V67" s="39"/>
      <c r="W67" s="39"/>
      <c r="X67" s="39"/>
      <c r="Y67" s="39"/>
      <c r="Z67" s="39"/>
      <c r="AB67" s="28">
        <v>0.217</v>
      </c>
      <c r="AC67" s="28">
        <v>0.218</v>
      </c>
      <c r="AD67" s="28">
        <v>0.23499999999999999</v>
      </c>
      <c r="AE67" s="28">
        <v>0.24199999999999999</v>
      </c>
      <c r="AF67" s="28">
        <v>0.249</v>
      </c>
      <c r="AG67" s="28">
        <v>0.26700000000000002</v>
      </c>
    </row>
    <row r="68" spans="1:33" ht="31.5">
      <c r="A68" s="25">
        <v>300600</v>
      </c>
      <c r="B68" s="25">
        <f t="shared" si="16"/>
        <v>330100060</v>
      </c>
      <c r="C68" s="25">
        <v>100060</v>
      </c>
      <c r="D68" s="25"/>
      <c r="E68" s="37" t="s">
        <v>41</v>
      </c>
      <c r="F68" s="23" t="s">
        <v>50</v>
      </c>
      <c r="G68" s="77">
        <f t="shared" si="17"/>
        <v>0</v>
      </c>
      <c r="H68" s="77">
        <f t="shared" si="17"/>
        <v>0</v>
      </c>
      <c r="I68" s="77">
        <f t="shared" si="17"/>
        <v>0</v>
      </c>
      <c r="J68" s="77">
        <f t="shared" si="17"/>
        <v>0</v>
      </c>
      <c r="K68" s="77">
        <f t="shared" si="17"/>
        <v>0</v>
      </c>
      <c r="L68" s="77">
        <f t="shared" si="17"/>
        <v>0</v>
      </c>
      <c r="M68" s="77">
        <f t="shared" si="17"/>
        <v>0</v>
      </c>
      <c r="R68" s="197"/>
      <c r="S68" s="39"/>
      <c r="T68" s="39"/>
      <c r="U68" s="39"/>
      <c r="V68" s="39"/>
      <c r="W68" s="39"/>
      <c r="X68" s="39"/>
      <c r="Y68" s="39"/>
      <c r="Z68" s="39"/>
      <c r="AB68" s="28">
        <v>8.5000000000000006E-2</v>
      </c>
      <c r="AC68" s="28">
        <v>8.5000000000000006E-2</v>
      </c>
      <c r="AD68" s="28">
        <v>8.5000000000000006E-2</v>
      </c>
      <c r="AE68" s="28">
        <v>8.6999999999999994E-2</v>
      </c>
      <c r="AF68" s="28">
        <v>8.8999999999999996E-2</v>
      </c>
      <c r="AG68" s="28">
        <v>9.1999999999999998E-2</v>
      </c>
    </row>
    <row r="69" spans="1:33" ht="15.75">
      <c r="A69" s="25">
        <v>300610</v>
      </c>
      <c r="B69" s="25">
        <f t="shared" si="16"/>
        <v>330100061</v>
      </c>
      <c r="C69" s="25">
        <v>100061</v>
      </c>
      <c r="D69" s="25"/>
      <c r="E69" s="37" t="s">
        <v>42</v>
      </c>
      <c r="F69" s="23" t="s">
        <v>50</v>
      </c>
      <c r="G69" s="77">
        <f t="shared" si="17"/>
        <v>4.0000000000000001E-3</v>
      </c>
      <c r="H69" s="77">
        <f t="shared" si="17"/>
        <v>5.0000000000000001E-3</v>
      </c>
      <c r="I69" s="77">
        <f t="shared" si="17"/>
        <v>6.0000000000000001E-3</v>
      </c>
      <c r="J69" s="77">
        <f t="shared" si="17"/>
        <v>7.0000000000000001E-3</v>
      </c>
      <c r="K69" s="77">
        <f t="shared" si="17"/>
        <v>8.0000000000000002E-3</v>
      </c>
      <c r="L69" s="77">
        <f t="shared" si="17"/>
        <v>8.0000000000000002E-3</v>
      </c>
      <c r="M69" s="77">
        <f t="shared" si="17"/>
        <v>8.0000000000000002E-3</v>
      </c>
      <c r="R69" s="197"/>
      <c r="S69" s="39"/>
      <c r="T69" s="39"/>
      <c r="U69" s="39"/>
      <c r="V69" s="39"/>
      <c r="W69" s="39"/>
      <c r="X69" s="39"/>
      <c r="Y69" s="39"/>
      <c r="Z69" s="39"/>
      <c r="AB69" s="28">
        <v>0.16500000000000001</v>
      </c>
      <c r="AC69" s="28">
        <v>0.16700000000000001</v>
      </c>
      <c r="AD69" s="28">
        <v>0.18</v>
      </c>
      <c r="AE69" s="28">
        <v>0.183</v>
      </c>
      <c r="AF69" s="28">
        <v>0.19</v>
      </c>
      <c r="AG69" s="28">
        <v>0.20100000000000001</v>
      </c>
    </row>
    <row r="70" spans="1:33" ht="15.75">
      <c r="A70" s="25">
        <v>300620</v>
      </c>
      <c r="B70" s="33"/>
      <c r="C70" s="25">
        <v>100062</v>
      </c>
      <c r="D70" s="33"/>
      <c r="E70" s="37"/>
      <c r="F70" s="23"/>
      <c r="G70" s="38"/>
      <c r="H70" s="41"/>
      <c r="I70" s="41"/>
      <c r="J70" s="41"/>
      <c r="K70" s="41"/>
      <c r="L70" s="41"/>
      <c r="M70" s="41"/>
      <c r="R70" s="39"/>
      <c r="S70" s="39"/>
      <c r="T70" s="39"/>
      <c r="U70" s="39"/>
      <c r="V70" s="39"/>
      <c r="W70" s="39"/>
      <c r="X70" s="39"/>
      <c r="Y70" s="39"/>
      <c r="Z70" s="39"/>
      <c r="AB70" s="28"/>
      <c r="AC70" s="28"/>
      <c r="AD70" s="28"/>
      <c r="AE70" s="28"/>
      <c r="AF70" s="28"/>
      <c r="AG70" s="28"/>
    </row>
    <row r="71" spans="1:33" s="80" customFormat="1" ht="31.5">
      <c r="A71" s="81">
        <v>300630</v>
      </c>
      <c r="B71" s="81">
        <f>VALUE(CONCATENATE($A$2, $C$4, C71))</f>
        <v>330100063</v>
      </c>
      <c r="C71" s="81">
        <v>100063</v>
      </c>
      <c r="D71" s="81"/>
      <c r="E71" s="82" t="s">
        <v>56</v>
      </c>
      <c r="F71" s="83" t="s">
        <v>50</v>
      </c>
      <c r="G71" s="84">
        <f t="shared" ref="G71:M71" si="18">ROUND(SUM(G73, G74, G75, G76, G77, G78, G79, G80, G81, G82), 3)</f>
        <v>4.0000000000000001E-3</v>
      </c>
      <c r="H71" s="84">
        <f t="shared" si="18"/>
        <v>5.0000000000000001E-3</v>
      </c>
      <c r="I71" s="84">
        <f t="shared" si="18"/>
        <v>6.0000000000000001E-3</v>
      </c>
      <c r="J71" s="84">
        <f t="shared" si="18"/>
        <v>7.0000000000000001E-3</v>
      </c>
      <c r="K71" s="84">
        <f t="shared" si="18"/>
        <v>8.0000000000000002E-3</v>
      </c>
      <c r="L71" s="84">
        <f t="shared" si="18"/>
        <v>8.0000000000000002E-3</v>
      </c>
      <c r="M71" s="84">
        <f t="shared" si="18"/>
        <v>8.0000000000000002E-3</v>
      </c>
      <c r="R71" s="85"/>
      <c r="AB71" s="86">
        <v>0.81399999999999995</v>
      </c>
      <c r="AC71" s="86">
        <v>0.82499999999999996</v>
      </c>
      <c r="AD71" s="86">
        <v>0.83899999999999997</v>
      </c>
      <c r="AE71" s="86">
        <v>0.871</v>
      </c>
      <c r="AF71" s="86">
        <v>0.89</v>
      </c>
      <c r="AG71" s="86">
        <v>0.92100000000000004</v>
      </c>
    </row>
    <row r="72" spans="1:33" ht="94.5">
      <c r="A72" s="25">
        <v>300640</v>
      </c>
      <c r="B72" s="33"/>
      <c r="C72" s="25">
        <v>100064</v>
      </c>
      <c r="D72" s="33"/>
      <c r="E72" s="48" t="s">
        <v>57</v>
      </c>
      <c r="F72" s="87"/>
      <c r="G72" s="88">
        <f t="shared" ref="G72:M72" si="19">ROUND(G71-SUM(G73, G74, G75, G76, G77, G78, G79, G80, G81, G82), 3)</f>
        <v>0</v>
      </c>
      <c r="H72" s="88">
        <f t="shared" si="19"/>
        <v>0</v>
      </c>
      <c r="I72" s="88">
        <f t="shared" si="19"/>
        <v>0</v>
      </c>
      <c r="J72" s="88">
        <f t="shared" si="19"/>
        <v>0</v>
      </c>
      <c r="K72" s="88">
        <f t="shared" si="19"/>
        <v>0</v>
      </c>
      <c r="L72" s="88">
        <f t="shared" si="19"/>
        <v>0</v>
      </c>
      <c r="M72" s="88">
        <f t="shared" si="19"/>
        <v>0</v>
      </c>
      <c r="R72" s="89" t="s">
        <v>58</v>
      </c>
      <c r="AB72" s="28"/>
      <c r="AC72" s="28"/>
      <c r="AD72" s="28"/>
      <c r="AE72" s="28"/>
      <c r="AF72" s="28"/>
      <c r="AG72" s="28"/>
    </row>
    <row r="73" spans="1:33" ht="15.75">
      <c r="A73" s="25">
        <v>300650</v>
      </c>
      <c r="B73" s="25">
        <f t="shared" ref="B73:B82" si="20">VALUE(CONCATENATE($A$2, $C$4, C73))</f>
        <v>330100065</v>
      </c>
      <c r="C73" s="25">
        <v>100065</v>
      </c>
      <c r="D73" s="25"/>
      <c r="E73" s="49" t="s">
        <v>32</v>
      </c>
      <c r="F73" s="43" t="s">
        <v>50</v>
      </c>
      <c r="G73" s="50"/>
      <c r="H73" s="50"/>
      <c r="I73" s="50"/>
      <c r="J73" s="50"/>
      <c r="K73" s="50"/>
      <c r="L73" s="50"/>
      <c r="M73" s="90"/>
      <c r="R73" s="1"/>
      <c r="AB73" s="28">
        <v>2.1999999999999999E-2</v>
      </c>
      <c r="AC73" s="28">
        <v>2.1999999999999999E-2</v>
      </c>
      <c r="AD73" s="28">
        <v>2.1999999999999999E-2</v>
      </c>
      <c r="AE73" s="28">
        <v>2.5999999999999999E-2</v>
      </c>
      <c r="AF73" s="28">
        <v>2.5999999999999999E-2</v>
      </c>
      <c r="AG73" s="28">
        <v>2.5999999999999999E-2</v>
      </c>
    </row>
    <row r="74" spans="1:33" ht="15.75">
      <c r="A74" s="25">
        <v>300660</v>
      </c>
      <c r="B74" s="25">
        <f t="shared" si="20"/>
        <v>330100066</v>
      </c>
      <c r="C74" s="25">
        <v>100066</v>
      </c>
      <c r="D74" s="25"/>
      <c r="E74" s="49" t="s">
        <v>34</v>
      </c>
      <c r="F74" s="43" t="s">
        <v>50</v>
      </c>
      <c r="G74" s="50"/>
      <c r="H74" s="50"/>
      <c r="I74" s="50"/>
      <c r="J74" s="50"/>
      <c r="K74" s="50"/>
      <c r="L74" s="50"/>
      <c r="M74" s="90"/>
      <c r="R74" s="1"/>
      <c r="AB74" s="28">
        <v>0.104</v>
      </c>
      <c r="AC74" s="28">
        <v>0.104</v>
      </c>
      <c r="AD74" s="28">
        <v>0.104</v>
      </c>
      <c r="AE74" s="28">
        <v>0.11</v>
      </c>
      <c r="AF74" s="28">
        <v>0.11</v>
      </c>
      <c r="AG74" s="28">
        <v>0.11</v>
      </c>
    </row>
    <row r="75" spans="1:33" ht="31.5">
      <c r="A75" s="25">
        <v>300670</v>
      </c>
      <c r="B75" s="25">
        <f t="shared" si="20"/>
        <v>330100067</v>
      </c>
      <c r="C75" s="25">
        <v>100067</v>
      </c>
      <c r="D75" s="25"/>
      <c r="E75" s="49" t="s">
        <v>35</v>
      </c>
      <c r="F75" s="43" t="s">
        <v>50</v>
      </c>
      <c r="G75" s="50"/>
      <c r="H75" s="50"/>
      <c r="I75" s="50"/>
      <c r="J75" s="50"/>
      <c r="K75" s="50"/>
      <c r="L75" s="50"/>
      <c r="M75" s="90"/>
      <c r="R75" s="1"/>
      <c r="AB75" s="28"/>
      <c r="AC75" s="28"/>
      <c r="AD75" s="28"/>
      <c r="AE75" s="28"/>
      <c r="AF75" s="28"/>
      <c r="AG75" s="28"/>
    </row>
    <row r="76" spans="1:33" ht="15.75">
      <c r="A76" s="25">
        <v>300680</v>
      </c>
      <c r="B76" s="25">
        <f t="shared" si="20"/>
        <v>330100068</v>
      </c>
      <c r="C76" s="25">
        <v>100068</v>
      </c>
      <c r="D76" s="25"/>
      <c r="E76" s="49" t="s">
        <v>36</v>
      </c>
      <c r="F76" s="43" t="s">
        <v>50</v>
      </c>
      <c r="G76" s="50"/>
      <c r="H76" s="50"/>
      <c r="I76" s="50"/>
      <c r="J76" s="50"/>
      <c r="K76" s="50"/>
      <c r="L76" s="50"/>
      <c r="M76" s="90"/>
      <c r="R76" s="1"/>
      <c r="AB76" s="28"/>
      <c r="AC76" s="28"/>
      <c r="AD76" s="28"/>
      <c r="AE76" s="28"/>
      <c r="AF76" s="28"/>
      <c r="AG76" s="28"/>
    </row>
    <row r="77" spans="1:33" ht="31.5">
      <c r="A77" s="25">
        <v>300690</v>
      </c>
      <c r="B77" s="25">
        <f t="shared" si="20"/>
        <v>330100069</v>
      </c>
      <c r="C77" s="25">
        <v>100069</v>
      </c>
      <c r="D77" s="25"/>
      <c r="E77" s="49" t="s">
        <v>37</v>
      </c>
      <c r="F77" s="43" t="s">
        <v>50</v>
      </c>
      <c r="G77" s="50"/>
      <c r="H77" s="50"/>
      <c r="I77" s="50"/>
      <c r="J77" s="50"/>
      <c r="K77" s="50"/>
      <c r="L77" s="50"/>
      <c r="M77" s="90"/>
      <c r="R77" s="1"/>
      <c r="AB77" s="28">
        <v>0.33</v>
      </c>
      <c r="AC77" s="28">
        <v>0.34100000000000003</v>
      </c>
      <c r="AD77" s="28">
        <v>0.34799999999999998</v>
      </c>
      <c r="AE77" s="28">
        <v>0.36</v>
      </c>
      <c r="AF77" s="28">
        <v>0.36799999999999999</v>
      </c>
      <c r="AG77" s="28">
        <v>0.38</v>
      </c>
    </row>
    <row r="78" spans="1:33" ht="15.75">
      <c r="A78" s="25">
        <v>300700</v>
      </c>
      <c r="B78" s="25">
        <f t="shared" si="20"/>
        <v>330100070</v>
      </c>
      <c r="C78" s="25">
        <v>100070</v>
      </c>
      <c r="D78" s="25"/>
      <c r="E78" s="49" t="s">
        <v>38</v>
      </c>
      <c r="F78" s="43" t="s">
        <v>50</v>
      </c>
      <c r="G78" s="50"/>
      <c r="H78" s="50"/>
      <c r="I78" s="50"/>
      <c r="J78" s="50"/>
      <c r="K78" s="50"/>
      <c r="L78" s="50"/>
      <c r="M78" s="90"/>
      <c r="R78" s="1"/>
      <c r="AB78" s="28">
        <v>0.09</v>
      </c>
      <c r="AC78" s="28">
        <v>0.09</v>
      </c>
      <c r="AD78" s="28">
        <v>0.09</v>
      </c>
      <c r="AE78" s="28">
        <v>9.0999999999999998E-2</v>
      </c>
      <c r="AF78" s="28">
        <v>9.2999999999999999E-2</v>
      </c>
      <c r="AG78" s="28">
        <v>9.5000000000000001E-2</v>
      </c>
    </row>
    <row r="79" spans="1:33" ht="15.75">
      <c r="A79" s="25">
        <v>300710</v>
      </c>
      <c r="B79" s="25">
        <f t="shared" si="20"/>
        <v>330100071</v>
      </c>
      <c r="C79" s="25">
        <v>100071</v>
      </c>
      <c r="D79" s="25"/>
      <c r="E79" s="49" t="s">
        <v>39</v>
      </c>
      <c r="F79" s="43" t="s">
        <v>50</v>
      </c>
      <c r="G79" s="50"/>
      <c r="H79" s="50"/>
      <c r="I79" s="50"/>
      <c r="J79" s="50"/>
      <c r="K79" s="50"/>
      <c r="L79" s="50"/>
      <c r="M79" s="90"/>
      <c r="R79" s="1"/>
      <c r="AB79" s="28"/>
      <c r="AC79" s="28"/>
      <c r="AD79" s="28"/>
      <c r="AE79" s="28"/>
      <c r="AF79" s="28"/>
      <c r="AG79" s="28"/>
    </row>
    <row r="80" spans="1:33" ht="31.5">
      <c r="A80" s="25">
        <v>300720</v>
      </c>
      <c r="B80" s="25">
        <f t="shared" si="20"/>
        <v>330100072</v>
      </c>
      <c r="C80" s="25">
        <v>100072</v>
      </c>
      <c r="D80" s="25"/>
      <c r="E80" s="49" t="s">
        <v>40</v>
      </c>
      <c r="F80" s="43" t="s">
        <v>50</v>
      </c>
      <c r="G80" s="50"/>
      <c r="H80" s="50"/>
      <c r="I80" s="50"/>
      <c r="J80" s="50"/>
      <c r="K80" s="50"/>
      <c r="L80" s="50"/>
      <c r="M80" s="90"/>
      <c r="R80" s="1"/>
      <c r="AB80" s="28">
        <v>0.113</v>
      </c>
      <c r="AC80" s="28">
        <v>0.113</v>
      </c>
      <c r="AD80" s="28">
        <v>0.12</v>
      </c>
      <c r="AE80" s="28">
        <v>0.125</v>
      </c>
      <c r="AF80" s="28">
        <v>0.13</v>
      </c>
      <c r="AG80" s="28">
        <v>0.14199999999999999</v>
      </c>
    </row>
    <row r="81" spans="1:33" ht="31.5">
      <c r="A81" s="25">
        <v>300730</v>
      </c>
      <c r="B81" s="25">
        <f t="shared" si="20"/>
        <v>330100073</v>
      </c>
      <c r="C81" s="25">
        <v>100073</v>
      </c>
      <c r="D81" s="25"/>
      <c r="E81" s="49" t="s">
        <v>41</v>
      </c>
      <c r="F81" s="43" t="s">
        <v>50</v>
      </c>
      <c r="G81" s="50"/>
      <c r="H81" s="50"/>
      <c r="I81" s="50"/>
      <c r="J81" s="50"/>
      <c r="K81" s="50"/>
      <c r="L81" s="50"/>
      <c r="M81" s="90"/>
      <c r="R81" s="1"/>
      <c r="AB81" s="28">
        <v>8.5000000000000006E-2</v>
      </c>
      <c r="AC81" s="28">
        <v>8.5000000000000006E-2</v>
      </c>
      <c r="AD81" s="28">
        <v>8.5000000000000006E-2</v>
      </c>
      <c r="AE81" s="28">
        <v>8.6999999999999994E-2</v>
      </c>
      <c r="AF81" s="28">
        <v>8.8999999999999996E-2</v>
      </c>
      <c r="AG81" s="28">
        <v>9.1999999999999998E-2</v>
      </c>
    </row>
    <row r="82" spans="1:33" ht="15.75">
      <c r="A82" s="25">
        <v>300740</v>
      </c>
      <c r="B82" s="25">
        <f t="shared" si="20"/>
        <v>330100074</v>
      </c>
      <c r="C82" s="25">
        <v>100074</v>
      </c>
      <c r="D82" s="25"/>
      <c r="E82" s="49" t="s">
        <v>42</v>
      </c>
      <c r="F82" s="43" t="s">
        <v>50</v>
      </c>
      <c r="G82" s="91">
        <v>4.0000000000000001E-3</v>
      </c>
      <c r="H82" s="91">
        <v>5.0000000000000001E-3</v>
      </c>
      <c r="I82" s="91">
        <v>6.0000000000000001E-3</v>
      </c>
      <c r="J82" s="91">
        <v>7.0000000000000001E-3</v>
      </c>
      <c r="K82" s="91">
        <v>8.0000000000000002E-3</v>
      </c>
      <c r="L82" s="91">
        <v>8.0000000000000002E-3</v>
      </c>
      <c r="M82" s="91">
        <v>8.0000000000000002E-3</v>
      </c>
      <c r="R82" s="1"/>
      <c r="AB82" s="28">
        <v>7.0000000000000007E-2</v>
      </c>
      <c r="AC82" s="28">
        <v>7.0000000000000007E-2</v>
      </c>
      <c r="AD82" s="28">
        <v>7.0000000000000007E-2</v>
      </c>
      <c r="AE82" s="28">
        <v>7.1999999999999995E-2</v>
      </c>
      <c r="AF82" s="28">
        <v>7.3999999999999996E-2</v>
      </c>
      <c r="AG82" s="28">
        <v>7.5999999999999998E-2</v>
      </c>
    </row>
    <row r="83" spans="1:33" ht="15.75">
      <c r="A83" s="25">
        <v>300750</v>
      </c>
      <c r="B83" s="33"/>
      <c r="C83" s="25">
        <v>100075</v>
      </c>
      <c r="D83" s="33"/>
      <c r="E83" s="37"/>
      <c r="F83" s="23"/>
      <c r="G83" s="38"/>
      <c r="H83" s="41"/>
      <c r="I83" s="41"/>
      <c r="J83" s="41"/>
      <c r="K83" s="41"/>
      <c r="L83" s="41"/>
      <c r="M83" s="41"/>
      <c r="R83" s="1"/>
      <c r="AB83" s="28"/>
      <c r="AC83" s="28"/>
      <c r="AD83" s="28"/>
      <c r="AE83" s="28"/>
      <c r="AF83" s="28"/>
      <c r="AG83" s="28"/>
    </row>
    <row r="84" spans="1:33" ht="31.5">
      <c r="A84" s="25">
        <v>300760</v>
      </c>
      <c r="B84" s="25">
        <f>VALUE(CONCATENATE($A$2, $C$4, C84))</f>
        <v>330100076</v>
      </c>
      <c r="C84" s="25">
        <v>100076</v>
      </c>
      <c r="D84" s="25"/>
      <c r="E84" s="53" t="s">
        <v>59</v>
      </c>
      <c r="F84" s="54" t="s">
        <v>50</v>
      </c>
      <c r="G84" s="92">
        <f t="shared" ref="G84:M84" si="21">ROUND(SUM(G86, G87, G88, G89, G90, G91, G92, G93, G94, G95), 3)</f>
        <v>0</v>
      </c>
      <c r="H84" s="92">
        <f t="shared" si="21"/>
        <v>0</v>
      </c>
      <c r="I84" s="92">
        <f t="shared" si="21"/>
        <v>0</v>
      </c>
      <c r="J84" s="92">
        <f t="shared" si="21"/>
        <v>0</v>
      </c>
      <c r="K84" s="92">
        <f t="shared" si="21"/>
        <v>0</v>
      </c>
      <c r="L84" s="92">
        <f t="shared" si="21"/>
        <v>0</v>
      </c>
      <c r="M84" s="92">
        <f t="shared" si="21"/>
        <v>0</v>
      </c>
      <c r="R84" s="1"/>
      <c r="AB84" s="28">
        <v>0.65900000000000003</v>
      </c>
      <c r="AC84" s="28">
        <v>0.66300000000000003</v>
      </c>
      <c r="AD84" s="28">
        <v>0.70599999999999996</v>
      </c>
      <c r="AE84" s="28">
        <v>0.71599999999999997</v>
      </c>
      <c r="AF84" s="28">
        <v>0.72299999999999998</v>
      </c>
      <c r="AG84" s="28">
        <v>0.755</v>
      </c>
    </row>
    <row r="85" spans="1:33" ht="94.5">
      <c r="A85" s="25">
        <v>300770</v>
      </c>
      <c r="B85" s="25"/>
      <c r="C85" s="25">
        <v>100077</v>
      </c>
      <c r="D85" s="25"/>
      <c r="E85" s="57" t="s">
        <v>60</v>
      </c>
      <c r="F85" s="54" t="s">
        <v>50</v>
      </c>
      <c r="G85" s="88">
        <f t="shared" ref="G85:M85" si="22">ROUND(G84-SUM(G86, G87, G88, G89, G90, G91, G92, G93, G94, G95), 3)</f>
        <v>0</v>
      </c>
      <c r="H85" s="88">
        <f t="shared" si="22"/>
        <v>0</v>
      </c>
      <c r="I85" s="88">
        <f t="shared" si="22"/>
        <v>0</v>
      </c>
      <c r="J85" s="88">
        <f t="shared" si="22"/>
        <v>0</v>
      </c>
      <c r="K85" s="88">
        <f t="shared" si="22"/>
        <v>0</v>
      </c>
      <c r="L85" s="88">
        <f t="shared" si="22"/>
        <v>0</v>
      </c>
      <c r="M85" s="88">
        <f t="shared" si="22"/>
        <v>0</v>
      </c>
      <c r="R85" s="89" t="s">
        <v>61</v>
      </c>
      <c r="AB85" s="28"/>
      <c r="AC85" s="28"/>
      <c r="AD85" s="28"/>
      <c r="AE85" s="28"/>
      <c r="AF85" s="28"/>
      <c r="AG85" s="28"/>
    </row>
    <row r="86" spans="1:33" ht="15.75">
      <c r="A86" s="25">
        <v>300780</v>
      </c>
      <c r="B86" s="25">
        <f t="shared" ref="B86:B95" si="23">VALUE(CONCATENATE($A$2, $C$4, C86))</f>
        <v>330100078</v>
      </c>
      <c r="C86" s="25">
        <v>100078</v>
      </c>
      <c r="D86" s="25"/>
      <c r="E86" s="59" t="s">
        <v>32</v>
      </c>
      <c r="F86" s="54" t="s">
        <v>50</v>
      </c>
      <c r="G86" s="50"/>
      <c r="H86" s="50"/>
      <c r="I86" s="50"/>
      <c r="J86" s="50"/>
      <c r="K86" s="50"/>
      <c r="L86" s="50"/>
      <c r="M86" s="90"/>
      <c r="R86" s="1"/>
      <c r="AB86" s="28">
        <v>0.2</v>
      </c>
      <c r="AC86" s="28">
        <v>0.20100000000000001</v>
      </c>
      <c r="AD86" s="28">
        <v>0.20499999999999999</v>
      </c>
      <c r="AE86" s="28">
        <v>0.20699999999999999</v>
      </c>
      <c r="AF86" s="28">
        <v>0.20699999999999999</v>
      </c>
      <c r="AG86" s="28">
        <v>0.20899999999999999</v>
      </c>
    </row>
    <row r="87" spans="1:33" ht="15.75">
      <c r="A87" s="25">
        <v>300790</v>
      </c>
      <c r="B87" s="25">
        <f t="shared" si="23"/>
        <v>330100079</v>
      </c>
      <c r="C87" s="25">
        <v>100079</v>
      </c>
      <c r="D87" s="25"/>
      <c r="E87" s="59" t="s">
        <v>34</v>
      </c>
      <c r="F87" s="54" t="s">
        <v>50</v>
      </c>
      <c r="G87" s="50"/>
      <c r="H87" s="50"/>
      <c r="I87" s="50"/>
      <c r="J87" s="50"/>
      <c r="K87" s="50"/>
      <c r="L87" s="50"/>
      <c r="M87" s="90"/>
      <c r="R87" s="1"/>
      <c r="AB87" s="28">
        <v>0.19</v>
      </c>
      <c r="AC87" s="28">
        <v>0.19</v>
      </c>
      <c r="AD87" s="28">
        <v>0.19900000000000001</v>
      </c>
      <c r="AE87" s="28">
        <v>0.20200000000000001</v>
      </c>
      <c r="AF87" s="28">
        <v>0.20200000000000001</v>
      </c>
      <c r="AG87" s="28">
        <v>0.20799999999999999</v>
      </c>
    </row>
    <row r="88" spans="1:33" ht="31.5">
      <c r="A88" s="25">
        <v>300800</v>
      </c>
      <c r="B88" s="25">
        <f t="shared" si="23"/>
        <v>330100080</v>
      </c>
      <c r="C88" s="25">
        <v>100080</v>
      </c>
      <c r="D88" s="25"/>
      <c r="E88" s="59" t="s">
        <v>35</v>
      </c>
      <c r="F88" s="54" t="s">
        <v>50</v>
      </c>
      <c r="G88" s="50"/>
      <c r="H88" s="50"/>
      <c r="I88" s="50"/>
      <c r="J88" s="50"/>
      <c r="K88" s="50"/>
      <c r="L88" s="50"/>
      <c r="M88" s="90"/>
      <c r="R88" s="1"/>
      <c r="AB88" s="28"/>
      <c r="AC88" s="28"/>
      <c r="AD88" s="28"/>
      <c r="AE88" s="28"/>
      <c r="AF88" s="28"/>
      <c r="AG88" s="28"/>
    </row>
    <row r="89" spans="1:33" ht="15.75">
      <c r="A89" s="25">
        <v>300810</v>
      </c>
      <c r="B89" s="25">
        <f t="shared" si="23"/>
        <v>330100081</v>
      </c>
      <c r="C89" s="25">
        <v>100081</v>
      </c>
      <c r="D89" s="25"/>
      <c r="E89" s="59" t="s">
        <v>36</v>
      </c>
      <c r="F89" s="54" t="s">
        <v>50</v>
      </c>
      <c r="G89" s="50"/>
      <c r="H89" s="50"/>
      <c r="I89" s="50"/>
      <c r="J89" s="50"/>
      <c r="K89" s="50"/>
      <c r="L89" s="50"/>
      <c r="M89" s="90"/>
      <c r="R89" s="1"/>
      <c r="AB89" s="28"/>
      <c r="AC89" s="28"/>
      <c r="AD89" s="28"/>
      <c r="AE89" s="28"/>
      <c r="AF89" s="28"/>
      <c r="AG89" s="28"/>
    </row>
    <row r="90" spans="1:33" ht="31.5">
      <c r="A90" s="25">
        <v>300820</v>
      </c>
      <c r="B90" s="25">
        <f t="shared" si="23"/>
        <v>330100082</v>
      </c>
      <c r="C90" s="25">
        <v>100082</v>
      </c>
      <c r="D90" s="25"/>
      <c r="E90" s="59" t="s">
        <v>37</v>
      </c>
      <c r="F90" s="54" t="s">
        <v>50</v>
      </c>
      <c r="G90" s="50"/>
      <c r="H90" s="50"/>
      <c r="I90" s="50"/>
      <c r="J90" s="50"/>
      <c r="K90" s="50"/>
      <c r="L90" s="50"/>
      <c r="M90" s="90"/>
      <c r="R90" s="1"/>
      <c r="AB90" s="28">
        <v>7.0000000000000007E-2</v>
      </c>
      <c r="AC90" s="28">
        <v>7.0000000000000007E-2</v>
      </c>
      <c r="AD90" s="28">
        <v>7.6999999999999999E-2</v>
      </c>
      <c r="AE90" s="28">
        <v>7.9000000000000001E-2</v>
      </c>
      <c r="AF90" s="28">
        <v>7.9000000000000001E-2</v>
      </c>
      <c r="AG90" s="28">
        <v>8.7999999999999995E-2</v>
      </c>
    </row>
    <row r="91" spans="1:33" ht="15.75">
      <c r="A91" s="25">
        <v>300830</v>
      </c>
      <c r="B91" s="25">
        <f t="shared" si="23"/>
        <v>330100083</v>
      </c>
      <c r="C91" s="25">
        <v>100083</v>
      </c>
      <c r="D91" s="25"/>
      <c r="E91" s="59" t="s">
        <v>38</v>
      </c>
      <c r="F91" s="54" t="s">
        <v>50</v>
      </c>
      <c r="G91" s="50"/>
      <c r="H91" s="50"/>
      <c r="I91" s="50"/>
      <c r="J91" s="50"/>
      <c r="K91" s="50"/>
      <c r="L91" s="50"/>
      <c r="M91" s="90"/>
      <c r="R91" s="1"/>
      <c r="AB91" s="28"/>
      <c r="AC91" s="28"/>
      <c r="AD91" s="28"/>
      <c r="AE91" s="28"/>
      <c r="AF91" s="28"/>
      <c r="AG91" s="28"/>
    </row>
    <row r="92" spans="1:33" ht="15.75">
      <c r="A92" s="25">
        <v>300840</v>
      </c>
      <c r="B92" s="25">
        <f t="shared" si="23"/>
        <v>330100084</v>
      </c>
      <c r="C92" s="25">
        <v>100084</v>
      </c>
      <c r="D92" s="25"/>
      <c r="E92" s="59" t="s">
        <v>39</v>
      </c>
      <c r="F92" s="54" t="s">
        <v>50</v>
      </c>
      <c r="G92" s="50"/>
      <c r="H92" s="50"/>
      <c r="I92" s="50"/>
      <c r="J92" s="50"/>
      <c r="K92" s="50"/>
      <c r="L92" s="50"/>
      <c r="M92" s="90"/>
      <c r="R92" s="1"/>
      <c r="AB92" s="28"/>
      <c r="AC92" s="28"/>
      <c r="AD92" s="28"/>
      <c r="AE92" s="28"/>
      <c r="AF92" s="28"/>
      <c r="AG92" s="28"/>
    </row>
    <row r="93" spans="1:33" ht="31.5">
      <c r="A93" s="25">
        <v>300850</v>
      </c>
      <c r="B93" s="25">
        <f t="shared" si="23"/>
        <v>330100085</v>
      </c>
      <c r="C93" s="25">
        <v>100085</v>
      </c>
      <c r="D93" s="25"/>
      <c r="E93" s="59" t="s">
        <v>40</v>
      </c>
      <c r="F93" s="54" t="s">
        <v>50</v>
      </c>
      <c r="G93" s="50"/>
      <c r="H93" s="50"/>
      <c r="I93" s="50"/>
      <c r="J93" s="50"/>
      <c r="K93" s="50"/>
      <c r="L93" s="50"/>
      <c r="M93" s="90"/>
      <c r="R93" s="1"/>
      <c r="AB93" s="28">
        <v>0.104</v>
      </c>
      <c r="AC93" s="28">
        <v>0.105</v>
      </c>
      <c r="AD93" s="28">
        <v>0.115</v>
      </c>
      <c r="AE93" s="28">
        <v>0.11700000000000001</v>
      </c>
      <c r="AF93" s="28">
        <v>0.11899999999999999</v>
      </c>
      <c r="AG93" s="28">
        <v>0.125</v>
      </c>
    </row>
    <row r="94" spans="1:33" ht="31.5">
      <c r="A94" s="25">
        <v>300860</v>
      </c>
      <c r="B94" s="25">
        <f t="shared" si="23"/>
        <v>330100086</v>
      </c>
      <c r="C94" s="25">
        <v>100086</v>
      </c>
      <c r="D94" s="25"/>
      <c r="E94" s="59" t="s">
        <v>41</v>
      </c>
      <c r="F94" s="54" t="s">
        <v>50</v>
      </c>
      <c r="G94" s="50"/>
      <c r="H94" s="50"/>
      <c r="I94" s="50"/>
      <c r="J94" s="50"/>
      <c r="K94" s="50"/>
      <c r="L94" s="50"/>
      <c r="M94" s="90"/>
      <c r="R94" s="1"/>
      <c r="AB94" s="28"/>
      <c r="AC94" s="28"/>
      <c r="AD94" s="28"/>
      <c r="AE94" s="28"/>
      <c r="AF94" s="28"/>
      <c r="AG94" s="28"/>
    </row>
    <row r="95" spans="1:33" ht="15.75">
      <c r="A95" s="25">
        <v>300870</v>
      </c>
      <c r="B95" s="25">
        <f t="shared" si="23"/>
        <v>330100087</v>
      </c>
      <c r="C95" s="25">
        <v>100087</v>
      </c>
      <c r="D95" s="33"/>
      <c r="E95" s="59" t="s">
        <v>42</v>
      </c>
      <c r="F95" s="54" t="s">
        <v>50</v>
      </c>
      <c r="G95" s="50"/>
      <c r="H95" s="50"/>
      <c r="I95" s="50"/>
      <c r="J95" s="50"/>
      <c r="K95" s="50"/>
      <c r="L95" s="50"/>
      <c r="M95" s="90"/>
      <c r="R95" s="1"/>
      <c r="AB95" s="28">
        <v>9.5000000000000001E-2</v>
      </c>
      <c r="AC95" s="28">
        <v>9.7000000000000003E-2</v>
      </c>
      <c r="AD95" s="28">
        <v>0.11</v>
      </c>
      <c r="AE95" s="28">
        <v>0.111</v>
      </c>
      <c r="AF95" s="28">
        <v>0.11600000000000001</v>
      </c>
      <c r="AG95" s="28">
        <v>0.125</v>
      </c>
    </row>
    <row r="96" spans="1:33" ht="15.75" customHeight="1">
      <c r="A96" s="25">
        <v>300880</v>
      </c>
      <c r="B96" s="25"/>
      <c r="C96" s="25">
        <v>100088</v>
      </c>
      <c r="D96" s="33"/>
      <c r="E96" s="37"/>
      <c r="F96" s="23"/>
      <c r="G96" s="38"/>
      <c r="H96" s="93"/>
      <c r="I96" s="93"/>
      <c r="J96" s="93"/>
      <c r="K96" s="93"/>
      <c r="L96" s="93"/>
      <c r="M96" s="41"/>
      <c r="R96" s="1"/>
      <c r="AB96" s="28"/>
      <c r="AC96" s="28"/>
      <c r="AD96" s="28"/>
      <c r="AE96" s="28"/>
      <c r="AF96" s="28"/>
      <c r="AG96" s="28"/>
    </row>
    <row r="97" spans="1:33" ht="15.75">
      <c r="A97" s="25">
        <v>300890</v>
      </c>
      <c r="B97" s="25">
        <f>VALUE(CONCATENATE($A$2, $C$4, C97))</f>
        <v>330100089</v>
      </c>
      <c r="C97" s="25">
        <v>100089</v>
      </c>
      <c r="D97" s="25"/>
      <c r="E97" s="195" t="s">
        <v>62</v>
      </c>
      <c r="F97" s="23" t="s">
        <v>63</v>
      </c>
      <c r="G97" s="94">
        <v>20312.5</v>
      </c>
      <c r="H97" s="94">
        <v>20564.7</v>
      </c>
      <c r="I97" s="94">
        <v>23120</v>
      </c>
      <c r="J97" s="94">
        <v>25202</v>
      </c>
      <c r="K97" s="94">
        <v>26300</v>
      </c>
      <c r="L97" s="94">
        <v>27400</v>
      </c>
      <c r="M97" s="94">
        <v>28500</v>
      </c>
      <c r="R97" s="1"/>
      <c r="AB97" s="28">
        <v>28293.8</v>
      </c>
      <c r="AC97" s="28">
        <v>33418.199999999997</v>
      </c>
      <c r="AD97" s="28">
        <v>34650</v>
      </c>
      <c r="AE97" s="28">
        <v>36100</v>
      </c>
      <c r="AF97" s="28">
        <v>37600</v>
      </c>
      <c r="AG97" s="28">
        <v>39050</v>
      </c>
    </row>
    <row r="98" spans="1:33" ht="31.5">
      <c r="A98" s="25">
        <v>300900</v>
      </c>
      <c r="B98" s="25">
        <f>VALUE(CONCATENATE($A$2, $C$4, C98))</f>
        <v>330100090</v>
      </c>
      <c r="C98" s="25">
        <v>100090</v>
      </c>
      <c r="D98" s="25"/>
      <c r="E98" s="196"/>
      <c r="F98" s="30" t="s">
        <v>64</v>
      </c>
      <c r="G98" s="31">
        <v>103.3</v>
      </c>
      <c r="H98" s="32">
        <f t="shared" ref="H98:M98" si="24">IFERROR(IF(G97=0, 0, H97/G97*100), 0)</f>
        <v>101.24160000000001</v>
      </c>
      <c r="I98" s="32">
        <f t="shared" si="24"/>
        <v>112.42566144898782</v>
      </c>
      <c r="J98" s="32">
        <f t="shared" si="24"/>
        <v>109.00519031141869</v>
      </c>
      <c r="K98" s="32">
        <f t="shared" si="24"/>
        <v>104.35679707959686</v>
      </c>
      <c r="L98" s="32">
        <f t="shared" si="24"/>
        <v>104.18250950570342</v>
      </c>
      <c r="M98" s="32">
        <f t="shared" si="24"/>
        <v>104.01459854014598</v>
      </c>
      <c r="R98" s="1"/>
      <c r="AB98" s="28">
        <v>111.993001872237</v>
      </c>
      <c r="AC98" s="28">
        <v>118.111388360701</v>
      </c>
      <c r="AD98" s="28">
        <v>103.686015404779</v>
      </c>
      <c r="AE98" s="28">
        <v>104.184704184704</v>
      </c>
      <c r="AF98" s="28">
        <v>104.15512465374</v>
      </c>
      <c r="AG98" s="28">
        <v>103.856382978723</v>
      </c>
    </row>
    <row r="99" spans="1:33" ht="15.75" customHeight="1">
      <c r="A99" s="25">
        <v>300910</v>
      </c>
      <c r="B99" s="33"/>
      <c r="C99" s="25">
        <v>100091</v>
      </c>
      <c r="D99" s="33"/>
      <c r="E99" s="37"/>
      <c r="F99" s="38"/>
      <c r="G99" s="38"/>
      <c r="H99" s="41"/>
      <c r="I99" s="41"/>
      <c r="J99" s="41"/>
      <c r="K99" s="41"/>
      <c r="L99" s="41"/>
      <c r="M99" s="41"/>
      <c r="R99" s="1"/>
      <c r="AB99" s="28"/>
      <c r="AC99" s="28"/>
      <c r="AD99" s="28"/>
      <c r="AE99" s="28"/>
      <c r="AF99" s="28"/>
      <c r="AG99" s="28"/>
    </row>
    <row r="100" spans="1:33" ht="15.75">
      <c r="A100" s="25">
        <v>300920</v>
      </c>
      <c r="B100" s="25">
        <f t="shared" ref="B100:B105" si="25">VALUE(CONCATENATE($A$2, $C$4, C100))</f>
        <v>330100092</v>
      </c>
      <c r="C100" s="25">
        <v>100092</v>
      </c>
      <c r="D100" s="25"/>
      <c r="E100" s="180" t="s">
        <v>65</v>
      </c>
      <c r="F100" s="43" t="s">
        <v>63</v>
      </c>
      <c r="G100" s="94">
        <v>20312.5</v>
      </c>
      <c r="H100" s="94">
        <v>20564.7</v>
      </c>
      <c r="I100" s="94">
        <v>23120</v>
      </c>
      <c r="J100" s="94">
        <v>25202</v>
      </c>
      <c r="K100" s="94">
        <v>26300</v>
      </c>
      <c r="L100" s="94">
        <v>27400</v>
      </c>
      <c r="M100" s="94">
        <v>28500</v>
      </c>
      <c r="R100" s="1"/>
      <c r="AB100" s="28">
        <v>30563.3</v>
      </c>
      <c r="AC100" s="28">
        <v>30863.5</v>
      </c>
      <c r="AD100" s="28">
        <v>31500</v>
      </c>
      <c r="AE100" s="28">
        <v>32200</v>
      </c>
      <c r="AF100" s="28">
        <v>32900</v>
      </c>
      <c r="AG100" s="28">
        <v>33600</v>
      </c>
    </row>
    <row r="101" spans="1:33" ht="31.5">
      <c r="A101" s="25">
        <v>300930</v>
      </c>
      <c r="B101" s="25">
        <f t="shared" si="25"/>
        <v>330100093</v>
      </c>
      <c r="C101" s="25">
        <v>100093</v>
      </c>
      <c r="D101" s="25"/>
      <c r="E101" s="181"/>
      <c r="F101" s="95" t="s">
        <v>64</v>
      </c>
      <c r="G101" s="31">
        <v>103.3</v>
      </c>
      <c r="H101" s="32">
        <f t="shared" ref="H101:M101" si="26">IFERROR(IF(G100=0, 0, H100/G100*100), 0)</f>
        <v>101.24160000000001</v>
      </c>
      <c r="I101" s="32">
        <f t="shared" si="26"/>
        <v>112.42566144898782</v>
      </c>
      <c r="J101" s="32">
        <f t="shared" si="26"/>
        <v>109.00519031141869</v>
      </c>
      <c r="K101" s="32">
        <f t="shared" si="26"/>
        <v>104.35679707959686</v>
      </c>
      <c r="L101" s="32">
        <f t="shared" si="26"/>
        <v>104.18250950570342</v>
      </c>
      <c r="M101" s="32">
        <f t="shared" si="26"/>
        <v>104.01459854014598</v>
      </c>
      <c r="R101" s="1"/>
      <c r="AB101" s="28">
        <v>108.992710829625</v>
      </c>
      <c r="AC101" s="28">
        <v>100.98222377819199</v>
      </c>
      <c r="AD101" s="28">
        <v>102.06230660812901</v>
      </c>
      <c r="AE101" s="28">
        <v>102.222222222222</v>
      </c>
      <c r="AF101" s="28">
        <v>102.173913043478</v>
      </c>
      <c r="AG101" s="28">
        <v>102.127659574468</v>
      </c>
    </row>
    <row r="102" spans="1:33" ht="15.75">
      <c r="A102" s="25">
        <v>300940</v>
      </c>
      <c r="B102" s="25">
        <f t="shared" si="25"/>
        <v>330100094</v>
      </c>
      <c r="C102" s="25">
        <v>100094</v>
      </c>
      <c r="D102" s="25"/>
      <c r="E102" s="180" t="s">
        <v>66</v>
      </c>
      <c r="F102" s="43" t="s">
        <v>63</v>
      </c>
      <c r="G102" s="50"/>
      <c r="H102" s="50"/>
      <c r="I102" s="50"/>
      <c r="J102" s="50"/>
      <c r="K102" s="50"/>
      <c r="L102" s="50"/>
      <c r="M102" s="96"/>
      <c r="R102" s="1"/>
      <c r="AB102" s="28">
        <v>16805</v>
      </c>
      <c r="AC102" s="28">
        <v>18100</v>
      </c>
      <c r="AD102" s="28">
        <v>20100</v>
      </c>
      <c r="AE102" s="28">
        <v>22600</v>
      </c>
      <c r="AF102" s="28">
        <v>25400</v>
      </c>
      <c r="AG102" s="28">
        <v>28600</v>
      </c>
    </row>
    <row r="103" spans="1:33" ht="31.5">
      <c r="A103" s="25">
        <v>300950</v>
      </c>
      <c r="B103" s="25">
        <f t="shared" si="25"/>
        <v>330100095</v>
      </c>
      <c r="C103" s="25">
        <v>100095</v>
      </c>
      <c r="D103" s="25"/>
      <c r="E103" s="181"/>
      <c r="F103" s="95" t="s">
        <v>64</v>
      </c>
      <c r="G103" s="31"/>
      <c r="H103" s="32">
        <f t="shared" ref="H103:M103" si="27">IFERROR(IF(G102=0, 0, H102/G102*100), 0)</f>
        <v>0</v>
      </c>
      <c r="I103" s="32">
        <f t="shared" si="27"/>
        <v>0</v>
      </c>
      <c r="J103" s="32">
        <f t="shared" si="27"/>
        <v>0</v>
      </c>
      <c r="K103" s="32">
        <f t="shared" si="27"/>
        <v>0</v>
      </c>
      <c r="L103" s="32">
        <f t="shared" si="27"/>
        <v>0</v>
      </c>
      <c r="M103" s="32">
        <f t="shared" si="27"/>
        <v>0</v>
      </c>
      <c r="R103" s="1"/>
      <c r="AB103" s="28">
        <v>115.736914600551</v>
      </c>
      <c r="AC103" s="28">
        <v>107.70603986908699</v>
      </c>
      <c r="AD103" s="28">
        <v>111.049723756906</v>
      </c>
      <c r="AE103" s="28">
        <v>112.43781094527399</v>
      </c>
      <c r="AF103" s="28">
        <v>112.389380530973</v>
      </c>
      <c r="AG103" s="28">
        <v>112.59842519685</v>
      </c>
    </row>
    <row r="104" spans="1:33" ht="15.75">
      <c r="A104" s="25">
        <v>300960</v>
      </c>
      <c r="B104" s="25">
        <f t="shared" si="25"/>
        <v>330100096</v>
      </c>
      <c r="C104" s="25">
        <v>100096</v>
      </c>
      <c r="D104" s="25"/>
      <c r="E104" s="182" t="s">
        <v>67</v>
      </c>
      <c r="F104" s="54" t="s">
        <v>63</v>
      </c>
      <c r="G104" s="50"/>
      <c r="H104" s="50"/>
      <c r="I104" s="50"/>
      <c r="J104" s="50"/>
      <c r="K104" s="50"/>
      <c r="L104" s="50"/>
      <c r="M104" s="96"/>
      <c r="R104" s="1"/>
      <c r="AB104" s="28">
        <v>26024.3</v>
      </c>
      <c r="AC104" s="28">
        <v>35973</v>
      </c>
      <c r="AD104" s="28">
        <v>37800</v>
      </c>
      <c r="AE104" s="28">
        <v>40000</v>
      </c>
      <c r="AF104" s="28">
        <v>42300</v>
      </c>
      <c r="AG104" s="28">
        <v>44500</v>
      </c>
    </row>
    <row r="105" spans="1:33" ht="31.5">
      <c r="A105" s="25">
        <v>300970</v>
      </c>
      <c r="B105" s="25">
        <f t="shared" si="25"/>
        <v>330100097</v>
      </c>
      <c r="C105" s="25">
        <v>100097</v>
      </c>
      <c r="D105" s="25"/>
      <c r="E105" s="183"/>
      <c r="F105" s="97" t="s">
        <v>64</v>
      </c>
      <c r="G105" s="31"/>
      <c r="H105" s="32">
        <f t="shared" ref="H105:M105" si="28">IFERROR(IF(G104=0, 0, H104/G104*100), 0)</f>
        <v>0</v>
      </c>
      <c r="I105" s="32">
        <f t="shared" si="28"/>
        <v>0</v>
      </c>
      <c r="J105" s="32">
        <f t="shared" si="28"/>
        <v>0</v>
      </c>
      <c r="K105" s="32">
        <f t="shared" si="28"/>
        <v>0</v>
      </c>
      <c r="L105" s="32">
        <f t="shared" si="28"/>
        <v>0</v>
      </c>
      <c r="M105" s="32">
        <f t="shared" si="28"/>
        <v>0</v>
      </c>
      <c r="R105" s="1"/>
      <c r="AB105" s="28">
        <v>115.73453940639099</v>
      </c>
      <c r="AC105" s="28">
        <v>138.228501823296</v>
      </c>
      <c r="AD105" s="28">
        <v>105.07880910682999</v>
      </c>
      <c r="AE105" s="28">
        <v>105.82010582010599</v>
      </c>
      <c r="AF105" s="28">
        <v>105.75</v>
      </c>
      <c r="AG105" s="28">
        <v>105.200945626478</v>
      </c>
    </row>
    <row r="106" spans="1:33" ht="15" customHeight="1">
      <c r="A106" s="25">
        <v>300980</v>
      </c>
      <c r="B106" s="33"/>
      <c r="C106" s="25">
        <v>100098</v>
      </c>
      <c r="D106" s="33"/>
      <c r="E106" s="24"/>
      <c r="F106" s="24"/>
      <c r="G106" s="98"/>
      <c r="H106" s="98"/>
      <c r="I106" s="98"/>
      <c r="J106" s="98"/>
      <c r="K106" s="98"/>
      <c r="L106" s="98"/>
      <c r="M106" s="98"/>
      <c r="R106" s="99"/>
      <c r="S106" s="99"/>
      <c r="T106" s="99"/>
      <c r="U106" s="99"/>
      <c r="V106" s="99"/>
      <c r="W106" s="99"/>
      <c r="X106" s="99"/>
      <c r="Y106" s="99"/>
      <c r="Z106" s="99"/>
      <c r="AB106" s="28"/>
      <c r="AC106" s="28"/>
      <c r="AD106" s="28"/>
      <c r="AE106" s="28"/>
      <c r="AF106" s="28"/>
      <c r="AG106" s="28"/>
    </row>
    <row r="107" spans="1:33" ht="31.5">
      <c r="A107" s="25">
        <v>300990</v>
      </c>
      <c r="B107" s="25">
        <f>VALUE(CONCATENATE($A$2, $C$4, C107))</f>
        <v>330100099</v>
      </c>
      <c r="C107" s="25">
        <v>100099</v>
      </c>
      <c r="D107" s="25"/>
      <c r="E107" s="100" t="s">
        <v>68</v>
      </c>
      <c r="F107" s="23" t="s">
        <v>69</v>
      </c>
      <c r="G107" s="101">
        <f t="shared" ref="G107:M107" si="29">ROUND(SUM(G113, G117, G121, G125, G129, G133, G137, G141, G145, G149), 1)</f>
        <v>1.1000000000000001</v>
      </c>
      <c r="H107" s="101">
        <f t="shared" si="29"/>
        <v>1.1000000000000001</v>
      </c>
      <c r="I107" s="101">
        <f t="shared" si="29"/>
        <v>1.1000000000000001</v>
      </c>
      <c r="J107" s="101">
        <f t="shared" si="29"/>
        <v>1.2</v>
      </c>
      <c r="K107" s="101">
        <f t="shared" si="29"/>
        <v>1.2</v>
      </c>
      <c r="L107" s="101">
        <f t="shared" si="29"/>
        <v>1.2</v>
      </c>
      <c r="M107" s="101">
        <f t="shared" si="29"/>
        <v>1.3</v>
      </c>
      <c r="R107" s="145" t="s">
        <v>70</v>
      </c>
      <c r="S107" s="145"/>
      <c r="T107" s="145"/>
      <c r="U107" s="145"/>
      <c r="V107" s="145"/>
      <c r="W107" s="145"/>
      <c r="X107" s="145"/>
      <c r="Y107" s="145"/>
      <c r="Z107" s="145"/>
      <c r="AB107" s="28">
        <v>10051.299999999999</v>
      </c>
      <c r="AC107" s="28">
        <v>12070.8</v>
      </c>
      <c r="AD107" s="28">
        <v>12270.4</v>
      </c>
      <c r="AE107" s="28">
        <v>12796.9</v>
      </c>
      <c r="AF107" s="28">
        <v>13208.9</v>
      </c>
      <c r="AG107" s="28">
        <v>13674.6</v>
      </c>
    </row>
    <row r="108" spans="1:33" ht="31.5">
      <c r="A108" s="25">
        <v>301000</v>
      </c>
      <c r="B108" s="47">
        <f>VALUE(CONCATENATE($A$2, $C$4, C108))</f>
        <v>330100100</v>
      </c>
      <c r="C108" s="25">
        <v>100100</v>
      </c>
      <c r="D108" s="25"/>
      <c r="E108" s="29" t="s">
        <v>71</v>
      </c>
      <c r="F108" s="30" t="s">
        <v>27</v>
      </c>
      <c r="G108" s="31">
        <v>103.1</v>
      </c>
      <c r="H108" s="32">
        <f t="shared" ref="H108:M108" si="30">IFERROR(IF(G107=0, 0, H107/G107*100), 0)</f>
        <v>100</v>
      </c>
      <c r="I108" s="32">
        <f t="shared" si="30"/>
        <v>100</v>
      </c>
      <c r="J108" s="32">
        <f t="shared" si="30"/>
        <v>109.09090909090908</v>
      </c>
      <c r="K108" s="32">
        <f t="shared" si="30"/>
        <v>100</v>
      </c>
      <c r="L108" s="32">
        <f t="shared" si="30"/>
        <v>100</v>
      </c>
      <c r="M108" s="32">
        <f t="shared" si="30"/>
        <v>108.33333333333334</v>
      </c>
      <c r="R108" s="1"/>
      <c r="AB108" s="28">
        <v>207.055454845089</v>
      </c>
      <c r="AC108" s="28">
        <v>120.091928407271</v>
      </c>
      <c r="AD108" s="28">
        <v>101.65357722768999</v>
      </c>
      <c r="AE108" s="28">
        <v>104.29081366540601</v>
      </c>
      <c r="AF108" s="28">
        <v>103.21952972985601</v>
      </c>
      <c r="AG108" s="28">
        <v>103.525653158098</v>
      </c>
    </row>
    <row r="109" spans="1:33" ht="47.25">
      <c r="A109" s="25">
        <v>301010</v>
      </c>
      <c r="B109" s="25"/>
      <c r="C109" s="25">
        <v>100101</v>
      </c>
      <c r="D109" s="25"/>
      <c r="E109" s="102" t="s">
        <v>72</v>
      </c>
      <c r="F109" s="103" t="s">
        <v>27</v>
      </c>
      <c r="G109" s="104">
        <f t="shared" ref="G109:M109" si="31">IFERROR(VLOOKUP(VALUE(CONCATENATE($A$2, $C$4, $C58)), $B$1:$M$1001, MATCH(G$6, $B$6:$M$6, 0), 0), 0)</f>
        <v>100</v>
      </c>
      <c r="H109" s="104">
        <f t="shared" si="31"/>
        <v>125</v>
      </c>
      <c r="I109" s="104">
        <f t="shared" si="31"/>
        <v>120</v>
      </c>
      <c r="J109" s="104">
        <f t="shared" si="31"/>
        <v>116.7</v>
      </c>
      <c r="K109" s="104">
        <f t="shared" si="31"/>
        <v>114.3</v>
      </c>
      <c r="L109" s="104">
        <f t="shared" si="31"/>
        <v>100</v>
      </c>
      <c r="M109" s="104">
        <f t="shared" si="31"/>
        <v>100</v>
      </c>
      <c r="R109" s="1"/>
      <c r="AB109" s="28"/>
      <c r="AC109" s="28"/>
      <c r="AD109" s="28"/>
      <c r="AE109" s="28"/>
      <c r="AF109" s="28"/>
      <c r="AG109" s="28"/>
    </row>
    <row r="110" spans="1:33" ht="63">
      <c r="A110" s="25">
        <v>301020</v>
      </c>
      <c r="B110" s="25">
        <f>VALUE(CONCATENATE($A$2, $C$4, C110))</f>
        <v>330100102</v>
      </c>
      <c r="C110" s="25">
        <v>100102</v>
      </c>
      <c r="D110" s="25"/>
      <c r="E110" s="102" t="s">
        <v>73</v>
      </c>
      <c r="F110" s="103" t="s">
        <v>27</v>
      </c>
      <c r="G110" s="105">
        <f t="shared" ref="G110:M110" si="32">IFERROR(IF(G109=0, 0, G108/G109), 0)</f>
        <v>1.0309999999999999</v>
      </c>
      <c r="H110" s="105">
        <f t="shared" si="32"/>
        <v>0.8</v>
      </c>
      <c r="I110" s="105">
        <f t="shared" si="32"/>
        <v>0.83333333333333337</v>
      </c>
      <c r="J110" s="105">
        <f t="shared" si="32"/>
        <v>0.93479784996494497</v>
      </c>
      <c r="K110" s="105">
        <f t="shared" si="32"/>
        <v>0.87489063867016625</v>
      </c>
      <c r="L110" s="105">
        <f t="shared" si="32"/>
        <v>1</v>
      </c>
      <c r="M110" s="105">
        <f t="shared" si="32"/>
        <v>1.0833333333333335</v>
      </c>
      <c r="R110" s="1"/>
      <c r="AB110" s="28">
        <v>2.1171314401338299</v>
      </c>
      <c r="AC110" s="28">
        <v>1.1890289941313901</v>
      </c>
      <c r="AD110" s="28">
        <v>0.97932155325327497</v>
      </c>
      <c r="AE110" s="28">
        <v>1.01548990910814</v>
      </c>
      <c r="AF110" s="28">
        <v>1.01594025324662</v>
      </c>
      <c r="AG110" s="28">
        <v>0.99639704675743901</v>
      </c>
    </row>
    <row r="111" spans="1:33" ht="100.5" customHeight="1">
      <c r="A111" s="25">
        <v>301030</v>
      </c>
      <c r="B111" s="33"/>
      <c r="C111" s="25">
        <v>100103</v>
      </c>
      <c r="D111" s="33"/>
      <c r="E111" s="34" t="s">
        <v>74</v>
      </c>
      <c r="F111" s="23"/>
      <c r="G111" s="88">
        <f t="shared" ref="G111:M111" si="33">ROUND(G107-SUM(G113, G117, G121, G125, G129, G133, G137, G141, G145, G149), 1)</f>
        <v>0</v>
      </c>
      <c r="H111" s="88">
        <f t="shared" si="33"/>
        <v>0</v>
      </c>
      <c r="I111" s="88">
        <f t="shared" si="33"/>
        <v>0</v>
      </c>
      <c r="J111" s="88">
        <f t="shared" si="33"/>
        <v>0</v>
      </c>
      <c r="K111" s="88">
        <f t="shared" si="33"/>
        <v>0</v>
      </c>
      <c r="L111" s="88">
        <f t="shared" si="33"/>
        <v>0</v>
      </c>
      <c r="M111" s="88">
        <f t="shared" si="33"/>
        <v>0</v>
      </c>
      <c r="R111" s="89" t="s">
        <v>75</v>
      </c>
      <c r="AB111" s="28"/>
      <c r="AC111" s="28"/>
      <c r="AD111" s="28"/>
      <c r="AE111" s="28"/>
      <c r="AF111" s="28"/>
      <c r="AG111" s="28"/>
    </row>
    <row r="112" spans="1:33" ht="15.75">
      <c r="A112" s="25">
        <v>301040</v>
      </c>
      <c r="B112" s="106"/>
      <c r="C112" s="25">
        <v>100104</v>
      </c>
      <c r="D112" s="106"/>
      <c r="E112" s="100" t="s">
        <v>32</v>
      </c>
      <c r="F112" s="23"/>
      <c r="G112" s="38"/>
      <c r="H112" s="38"/>
      <c r="I112" s="38"/>
      <c r="J112" s="38"/>
      <c r="K112" s="38"/>
      <c r="L112" s="38"/>
      <c r="M112" s="38"/>
      <c r="R112" s="145" t="s">
        <v>76</v>
      </c>
      <c r="S112" s="145"/>
      <c r="T112" s="145"/>
      <c r="U112" s="145"/>
      <c r="V112" s="145"/>
      <c r="W112" s="145"/>
      <c r="X112" s="145"/>
      <c r="Y112" s="145"/>
      <c r="Z112" s="145"/>
      <c r="AB112" s="28"/>
      <c r="AC112" s="28"/>
      <c r="AD112" s="28"/>
      <c r="AE112" s="28"/>
      <c r="AF112" s="28"/>
      <c r="AG112" s="28"/>
    </row>
    <row r="113" spans="1:33" ht="15.75">
      <c r="A113" s="25">
        <v>301050</v>
      </c>
      <c r="B113" s="25">
        <f>VALUE(CONCATENATE($A$2, $C$4, C113))</f>
        <v>330100105</v>
      </c>
      <c r="C113" s="25">
        <v>100105</v>
      </c>
      <c r="D113" s="25"/>
      <c r="E113" s="37" t="s">
        <v>77</v>
      </c>
      <c r="F113" s="23" t="s">
        <v>69</v>
      </c>
      <c r="G113" s="38">
        <f t="shared" ref="G113:M113" si="34">SUM(G158, G203)</f>
        <v>0</v>
      </c>
      <c r="H113" s="38">
        <f t="shared" si="34"/>
        <v>0</v>
      </c>
      <c r="I113" s="38">
        <f t="shared" si="34"/>
        <v>0</v>
      </c>
      <c r="J113" s="38">
        <f t="shared" si="34"/>
        <v>0</v>
      </c>
      <c r="K113" s="38">
        <f t="shared" si="34"/>
        <v>0</v>
      </c>
      <c r="L113" s="38">
        <f t="shared" si="34"/>
        <v>0</v>
      </c>
      <c r="M113" s="38">
        <f t="shared" si="34"/>
        <v>0</v>
      </c>
      <c r="R113" s="145"/>
      <c r="S113" s="145"/>
      <c r="T113" s="145"/>
      <c r="U113" s="145"/>
      <c r="V113" s="145"/>
      <c r="W113" s="145"/>
      <c r="X113" s="145"/>
      <c r="Y113" s="145"/>
      <c r="Z113" s="145"/>
      <c r="AB113" s="28">
        <v>912.27599999999995</v>
      </c>
      <c r="AC113" s="28">
        <v>1566.933</v>
      </c>
      <c r="AD113" s="28">
        <v>1923.3</v>
      </c>
      <c r="AE113" s="28">
        <v>1980.3</v>
      </c>
      <c r="AF113" s="28">
        <v>2072.3000000000002</v>
      </c>
      <c r="AG113" s="28">
        <v>2174.3000000000002</v>
      </c>
    </row>
    <row r="114" spans="1:33" ht="31.5">
      <c r="A114" s="25">
        <v>301060</v>
      </c>
      <c r="B114" s="25">
        <f>VALUE(CONCATENATE($A$2, $C$4, C114))</f>
        <v>330100106</v>
      </c>
      <c r="C114" s="25">
        <v>100106</v>
      </c>
      <c r="D114" s="25"/>
      <c r="E114" s="37" t="s">
        <v>78</v>
      </c>
      <c r="F114" s="23" t="s">
        <v>64</v>
      </c>
      <c r="G114" s="107"/>
      <c r="H114" s="107"/>
      <c r="I114" s="107"/>
      <c r="J114" s="107"/>
      <c r="K114" s="107"/>
      <c r="L114" s="107"/>
      <c r="M114" s="107"/>
      <c r="R114" s="1"/>
      <c r="AB114" s="28">
        <v>106.7</v>
      </c>
      <c r="AC114" s="28">
        <v>112.8</v>
      </c>
      <c r="AD114" s="28">
        <v>89.9</v>
      </c>
      <c r="AE114" s="28">
        <v>104.1</v>
      </c>
      <c r="AF114" s="28">
        <v>103.1</v>
      </c>
      <c r="AG114" s="28">
        <v>103.1</v>
      </c>
    </row>
    <row r="115" spans="1:33" ht="31.5">
      <c r="A115" s="25">
        <v>301070</v>
      </c>
      <c r="B115" s="47">
        <f>VALUE(CONCATENATE($A$2, $C$4, C115))</f>
        <v>330100107</v>
      </c>
      <c r="C115" s="25">
        <v>100107</v>
      </c>
      <c r="D115" s="47"/>
      <c r="E115" s="108" t="s">
        <v>79</v>
      </c>
      <c r="F115" s="30" t="s">
        <v>64</v>
      </c>
      <c r="G115" s="31"/>
      <c r="H115" s="32">
        <f t="shared" ref="H115:M115" si="35">IFERROR(IF(G113=0, 0, H113/G113/IF(H114&lt;&gt;0, H114, 100)*10000), 0)</f>
        <v>0</v>
      </c>
      <c r="I115" s="32">
        <f t="shared" si="35"/>
        <v>0</v>
      </c>
      <c r="J115" s="32">
        <f t="shared" si="35"/>
        <v>0</v>
      </c>
      <c r="K115" s="32">
        <f t="shared" si="35"/>
        <v>0</v>
      </c>
      <c r="L115" s="32">
        <f t="shared" si="35"/>
        <v>0</v>
      </c>
      <c r="M115" s="32">
        <f t="shared" si="35"/>
        <v>0</v>
      </c>
      <c r="R115" s="1"/>
      <c r="AB115" s="28">
        <v>89.079344446227907</v>
      </c>
      <c r="AC115" s="28">
        <v>152.27025593131901</v>
      </c>
      <c r="AD115" s="28">
        <v>136.53277361895601</v>
      </c>
      <c r="AE115" s="28">
        <v>98.908411350508104</v>
      </c>
      <c r="AF115" s="28">
        <v>101.499282971214</v>
      </c>
      <c r="AG115" s="28">
        <v>101.767281540497</v>
      </c>
    </row>
    <row r="116" spans="1:33" ht="15.75">
      <c r="A116" s="25">
        <v>301080</v>
      </c>
      <c r="B116" s="106"/>
      <c r="C116" s="25">
        <v>100108</v>
      </c>
      <c r="D116" s="106"/>
      <c r="E116" s="100" t="s">
        <v>34</v>
      </c>
      <c r="F116" s="109"/>
      <c r="G116" s="38"/>
      <c r="H116" s="41"/>
      <c r="I116" s="41"/>
      <c r="J116" s="41"/>
      <c r="K116" s="41"/>
      <c r="L116" s="41"/>
      <c r="M116" s="41"/>
      <c r="R116" s="1"/>
      <c r="AB116" s="28"/>
      <c r="AC116" s="28"/>
      <c r="AD116" s="28"/>
      <c r="AE116" s="28"/>
      <c r="AF116" s="28"/>
      <c r="AG116" s="28"/>
    </row>
    <row r="117" spans="1:33" ht="15.75">
      <c r="A117" s="25">
        <v>301090</v>
      </c>
      <c r="B117" s="25">
        <f>VALUE(CONCATENATE($A$2, $C$4, C117))</f>
        <v>330100109</v>
      </c>
      <c r="C117" s="25">
        <v>100109</v>
      </c>
      <c r="D117" s="25"/>
      <c r="E117" s="37" t="s">
        <v>77</v>
      </c>
      <c r="F117" s="23" t="s">
        <v>69</v>
      </c>
      <c r="G117" s="38">
        <f t="shared" ref="G117:M117" si="36">SUM(G162, G207)</f>
        <v>0</v>
      </c>
      <c r="H117" s="38">
        <f t="shared" si="36"/>
        <v>0</v>
      </c>
      <c r="I117" s="38">
        <f t="shared" si="36"/>
        <v>0</v>
      </c>
      <c r="J117" s="38">
        <f t="shared" si="36"/>
        <v>0</v>
      </c>
      <c r="K117" s="38">
        <f t="shared" si="36"/>
        <v>0</v>
      </c>
      <c r="L117" s="38">
        <f t="shared" si="36"/>
        <v>0</v>
      </c>
      <c r="M117" s="38">
        <f t="shared" si="36"/>
        <v>0</v>
      </c>
      <c r="R117" s="1"/>
      <c r="AB117" s="28">
        <v>2259.3000000000002</v>
      </c>
      <c r="AC117" s="28">
        <v>1687.2</v>
      </c>
      <c r="AD117" s="28">
        <v>925.2</v>
      </c>
      <c r="AE117" s="28">
        <v>965.2</v>
      </c>
      <c r="AF117" s="28">
        <v>1007.2</v>
      </c>
      <c r="AG117" s="28">
        <v>1050.2</v>
      </c>
    </row>
    <row r="118" spans="1:33" ht="31.5">
      <c r="A118" s="25">
        <v>301100</v>
      </c>
      <c r="B118" s="25">
        <f>VALUE(CONCATENATE($A$2, $C$4, C118))</f>
        <v>330100110</v>
      </c>
      <c r="C118" s="25">
        <v>100110</v>
      </c>
      <c r="D118" s="25"/>
      <c r="E118" s="37" t="s">
        <v>78</v>
      </c>
      <c r="F118" s="23" t="s">
        <v>64</v>
      </c>
      <c r="G118" s="107"/>
      <c r="H118" s="107"/>
      <c r="I118" s="107"/>
      <c r="J118" s="107"/>
      <c r="K118" s="107"/>
      <c r="L118" s="107"/>
      <c r="M118" s="107"/>
      <c r="R118" s="1"/>
      <c r="AB118" s="28">
        <v>106.7</v>
      </c>
      <c r="AC118" s="28">
        <v>106.9</v>
      </c>
      <c r="AD118" s="28">
        <v>100.6</v>
      </c>
      <c r="AE118" s="28">
        <v>104.9</v>
      </c>
      <c r="AF118" s="28">
        <v>104</v>
      </c>
      <c r="AG118" s="28">
        <v>103.9</v>
      </c>
    </row>
    <row r="119" spans="1:33" ht="31.5">
      <c r="A119" s="25">
        <v>301110</v>
      </c>
      <c r="B119" s="47">
        <f>VALUE(CONCATENATE($A$2, $C$4, C119))</f>
        <v>330100111</v>
      </c>
      <c r="C119" s="25">
        <v>100111</v>
      </c>
      <c r="D119" s="47"/>
      <c r="E119" s="108" t="s">
        <v>79</v>
      </c>
      <c r="F119" s="30" t="s">
        <v>64</v>
      </c>
      <c r="G119" s="31"/>
      <c r="H119" s="32">
        <f t="shared" ref="H119:M119" si="37">IFERROR(IF(G117=0, 0, H117/G117/IF(H118&lt;&gt;0, H118, 100)*10000), 0)</f>
        <v>0</v>
      </c>
      <c r="I119" s="32">
        <f t="shared" si="37"/>
        <v>0</v>
      </c>
      <c r="J119" s="32">
        <f t="shared" si="37"/>
        <v>0</v>
      </c>
      <c r="K119" s="32">
        <f t="shared" si="37"/>
        <v>0</v>
      </c>
      <c r="L119" s="32">
        <f t="shared" si="37"/>
        <v>0</v>
      </c>
      <c r="M119" s="32">
        <f t="shared" si="37"/>
        <v>0</v>
      </c>
      <c r="R119" s="1"/>
      <c r="AB119" s="28">
        <v>269.80530740107002</v>
      </c>
      <c r="AC119" s="28">
        <v>69.857808802506199</v>
      </c>
      <c r="AD119" s="28">
        <v>54.509359207486199</v>
      </c>
      <c r="AE119" s="28">
        <v>99.450323677213802</v>
      </c>
      <c r="AF119" s="28">
        <v>100.337913226434</v>
      </c>
      <c r="AG119" s="28">
        <v>100.355400691537</v>
      </c>
    </row>
    <row r="120" spans="1:33" ht="47.25">
      <c r="A120" s="25">
        <v>301120</v>
      </c>
      <c r="B120" s="106"/>
      <c r="C120" s="25">
        <v>100112</v>
      </c>
      <c r="D120" s="106"/>
      <c r="E120" s="100" t="s">
        <v>80</v>
      </c>
      <c r="F120" s="23"/>
      <c r="G120" s="38"/>
      <c r="H120" s="41"/>
      <c r="I120" s="41"/>
      <c r="J120" s="41"/>
      <c r="K120" s="41"/>
      <c r="L120" s="41"/>
      <c r="M120" s="41"/>
      <c r="R120" s="1"/>
      <c r="AB120" s="28"/>
      <c r="AC120" s="28"/>
      <c r="AD120" s="28"/>
      <c r="AE120" s="28"/>
      <c r="AF120" s="28"/>
      <c r="AG120" s="28"/>
    </row>
    <row r="121" spans="1:33" ht="15.75">
      <c r="A121" s="25">
        <v>301130</v>
      </c>
      <c r="B121" s="25">
        <f>VALUE(CONCATENATE($A$2, $C$4, C121))</f>
        <v>330100113</v>
      </c>
      <c r="C121" s="25">
        <v>100113</v>
      </c>
      <c r="D121" s="25"/>
      <c r="E121" s="37" t="s">
        <v>77</v>
      </c>
      <c r="F121" s="23" t="s">
        <v>69</v>
      </c>
      <c r="G121" s="38">
        <f t="shared" ref="G121:M121" si="38">SUM(G166, G211)</f>
        <v>0</v>
      </c>
      <c r="H121" s="38">
        <f t="shared" si="38"/>
        <v>0</v>
      </c>
      <c r="I121" s="38">
        <f t="shared" si="38"/>
        <v>0</v>
      </c>
      <c r="J121" s="38">
        <f t="shared" si="38"/>
        <v>0</v>
      </c>
      <c r="K121" s="38">
        <f t="shared" si="38"/>
        <v>0</v>
      </c>
      <c r="L121" s="38">
        <f t="shared" si="38"/>
        <v>0</v>
      </c>
      <c r="M121" s="38">
        <f t="shared" si="38"/>
        <v>0</v>
      </c>
      <c r="R121" s="1"/>
      <c r="AB121" s="28">
        <v>0</v>
      </c>
      <c r="AC121" s="28">
        <v>0</v>
      </c>
      <c r="AD121" s="28">
        <v>0</v>
      </c>
      <c r="AE121" s="28">
        <v>0</v>
      </c>
      <c r="AF121" s="28">
        <v>0</v>
      </c>
      <c r="AG121" s="28">
        <v>0</v>
      </c>
    </row>
    <row r="122" spans="1:33" ht="31.5">
      <c r="A122" s="25">
        <v>301140</v>
      </c>
      <c r="B122" s="25">
        <f>VALUE(CONCATENATE($A$2, $C$4, C122))</f>
        <v>330100114</v>
      </c>
      <c r="C122" s="25">
        <v>100114</v>
      </c>
      <c r="D122" s="25"/>
      <c r="E122" s="37" t="s">
        <v>78</v>
      </c>
      <c r="F122" s="23" t="s">
        <v>64</v>
      </c>
      <c r="G122" s="107"/>
      <c r="H122" s="107"/>
      <c r="I122" s="107"/>
      <c r="J122" s="107"/>
      <c r="K122" s="107"/>
      <c r="L122" s="107"/>
      <c r="M122" s="107"/>
      <c r="R122" s="1"/>
      <c r="AB122" s="28"/>
      <c r="AC122" s="28"/>
      <c r="AD122" s="28"/>
      <c r="AE122" s="28"/>
      <c r="AF122" s="28"/>
      <c r="AG122" s="28"/>
    </row>
    <row r="123" spans="1:33" ht="31.5">
      <c r="A123" s="25">
        <v>301150</v>
      </c>
      <c r="B123" s="47">
        <f>VALUE(CONCATENATE($A$2, $C$4, C123))</f>
        <v>330100115</v>
      </c>
      <c r="C123" s="25">
        <v>100115</v>
      </c>
      <c r="D123" s="47"/>
      <c r="E123" s="108" t="s">
        <v>79</v>
      </c>
      <c r="F123" s="30" t="s">
        <v>64</v>
      </c>
      <c r="G123" s="31">
        <f>IF(AB123="", "", AB123)</f>
        <v>0</v>
      </c>
      <c r="H123" s="32">
        <f t="shared" ref="H123:M123" si="39">IFERROR(IF(G121=0, 0, H121/G121/IF(H122&lt;&gt;0, H122, 100)*10000), 0)</f>
        <v>0</v>
      </c>
      <c r="I123" s="32">
        <f t="shared" si="39"/>
        <v>0</v>
      </c>
      <c r="J123" s="32">
        <f t="shared" si="39"/>
        <v>0</v>
      </c>
      <c r="K123" s="32">
        <f t="shared" si="39"/>
        <v>0</v>
      </c>
      <c r="L123" s="32">
        <f t="shared" si="39"/>
        <v>0</v>
      </c>
      <c r="M123" s="32">
        <f t="shared" si="39"/>
        <v>0</v>
      </c>
      <c r="R123" s="1"/>
      <c r="AB123" s="28">
        <v>0</v>
      </c>
      <c r="AC123" s="28">
        <v>0</v>
      </c>
      <c r="AD123" s="28">
        <v>0</v>
      </c>
      <c r="AE123" s="28">
        <v>0</v>
      </c>
      <c r="AF123" s="28">
        <v>0</v>
      </c>
      <c r="AG123" s="28">
        <v>0</v>
      </c>
    </row>
    <row r="124" spans="1:33" ht="15.75">
      <c r="A124" s="25">
        <v>301160</v>
      </c>
      <c r="B124" s="106"/>
      <c r="C124" s="25">
        <v>100116</v>
      </c>
      <c r="D124" s="106"/>
      <c r="E124" s="26" t="s">
        <v>36</v>
      </c>
      <c r="F124" s="23"/>
      <c r="G124" s="38"/>
      <c r="H124" s="41"/>
      <c r="I124" s="41"/>
      <c r="J124" s="41"/>
      <c r="K124" s="41"/>
      <c r="L124" s="41"/>
      <c r="M124" s="41"/>
      <c r="R124" s="1"/>
      <c r="AB124" s="28"/>
      <c r="AC124" s="28"/>
      <c r="AD124" s="28"/>
      <c r="AE124" s="28"/>
      <c r="AF124" s="28"/>
      <c r="AG124" s="28"/>
    </row>
    <row r="125" spans="1:33" ht="15.75">
      <c r="A125" s="25">
        <v>301170</v>
      </c>
      <c r="B125" s="25">
        <f>VALUE(CONCATENATE($A$2, $C$4, C125))</f>
        <v>330100117</v>
      </c>
      <c r="C125" s="25">
        <v>100117</v>
      </c>
      <c r="D125" s="25"/>
      <c r="E125" s="37" t="s">
        <v>77</v>
      </c>
      <c r="F125" s="23" t="s">
        <v>69</v>
      </c>
      <c r="G125" s="38">
        <f t="shared" ref="G125:M125" si="40">SUM(G170, G215)</f>
        <v>0</v>
      </c>
      <c r="H125" s="38">
        <f t="shared" si="40"/>
        <v>0</v>
      </c>
      <c r="I125" s="38">
        <f t="shared" si="40"/>
        <v>0</v>
      </c>
      <c r="J125" s="38">
        <f t="shared" si="40"/>
        <v>0</v>
      </c>
      <c r="K125" s="38">
        <f t="shared" si="40"/>
        <v>0</v>
      </c>
      <c r="L125" s="38">
        <f t="shared" si="40"/>
        <v>0</v>
      </c>
      <c r="M125" s="38">
        <f t="shared" si="40"/>
        <v>0</v>
      </c>
      <c r="R125" s="1"/>
      <c r="AB125" s="28">
        <v>0</v>
      </c>
      <c r="AC125" s="28">
        <v>0</v>
      </c>
      <c r="AD125" s="28">
        <v>0</v>
      </c>
      <c r="AE125" s="28">
        <v>0</v>
      </c>
      <c r="AF125" s="28">
        <v>0</v>
      </c>
      <c r="AG125" s="28">
        <v>0</v>
      </c>
    </row>
    <row r="126" spans="1:33" ht="31.5">
      <c r="A126" s="25">
        <v>301180</v>
      </c>
      <c r="B126" s="25">
        <f>VALUE(CONCATENATE($A$2, $C$4, C126))</f>
        <v>330100118</v>
      </c>
      <c r="C126" s="25">
        <v>100118</v>
      </c>
      <c r="D126" s="25"/>
      <c r="E126" s="37" t="s">
        <v>78</v>
      </c>
      <c r="F126" s="23" t="s">
        <v>64</v>
      </c>
      <c r="G126" s="107"/>
      <c r="H126" s="107"/>
      <c r="I126" s="107"/>
      <c r="J126" s="107"/>
      <c r="K126" s="107"/>
      <c r="L126" s="107"/>
      <c r="M126" s="107"/>
      <c r="R126" s="1"/>
      <c r="AB126" s="28"/>
      <c r="AC126" s="28"/>
      <c r="AD126" s="28"/>
      <c r="AE126" s="28"/>
      <c r="AF126" s="28"/>
      <c r="AG126" s="28"/>
    </row>
    <row r="127" spans="1:33" ht="31.5">
      <c r="A127" s="25">
        <v>301190</v>
      </c>
      <c r="B127" s="47">
        <f>VALUE(CONCATENATE($A$2, $C$4, C127))</f>
        <v>330100119</v>
      </c>
      <c r="C127" s="25">
        <v>100119</v>
      </c>
      <c r="D127" s="47"/>
      <c r="E127" s="108" t="s">
        <v>79</v>
      </c>
      <c r="F127" s="30" t="s">
        <v>64</v>
      </c>
      <c r="G127" s="31">
        <f>IF(AB127="", "", AB127)</f>
        <v>0</v>
      </c>
      <c r="H127" s="32">
        <f t="shared" ref="H127:M127" si="41">IFERROR(IF(G125=0, 0, H125/G125/IF(H126&lt;&gt;0, H126, 100)*10000), 0)</f>
        <v>0</v>
      </c>
      <c r="I127" s="32">
        <f t="shared" si="41"/>
        <v>0</v>
      </c>
      <c r="J127" s="32">
        <f t="shared" si="41"/>
        <v>0</v>
      </c>
      <c r="K127" s="32">
        <f t="shared" si="41"/>
        <v>0</v>
      </c>
      <c r="L127" s="32">
        <f t="shared" si="41"/>
        <v>0</v>
      </c>
      <c r="M127" s="32">
        <f t="shared" si="41"/>
        <v>0</v>
      </c>
      <c r="R127" s="1"/>
      <c r="AB127" s="28">
        <v>0</v>
      </c>
      <c r="AC127" s="28">
        <v>0</v>
      </c>
      <c r="AD127" s="28">
        <v>0</v>
      </c>
      <c r="AE127" s="28">
        <v>0</v>
      </c>
      <c r="AF127" s="28">
        <v>0</v>
      </c>
      <c r="AG127" s="28">
        <v>0</v>
      </c>
    </row>
    <row r="128" spans="1:33" ht="31.5">
      <c r="A128" s="25">
        <v>301200</v>
      </c>
      <c r="B128" s="106"/>
      <c r="C128" s="25">
        <v>100120</v>
      </c>
      <c r="D128" s="106"/>
      <c r="E128" s="100" t="s">
        <v>37</v>
      </c>
      <c r="F128" s="23"/>
      <c r="G128" s="38"/>
      <c r="H128" s="41"/>
      <c r="I128" s="41"/>
      <c r="J128" s="41"/>
      <c r="K128" s="41"/>
      <c r="L128" s="41"/>
      <c r="M128" s="41"/>
      <c r="R128" s="1"/>
      <c r="AB128" s="28"/>
      <c r="AC128" s="28"/>
      <c r="AD128" s="28"/>
      <c r="AE128" s="28"/>
      <c r="AF128" s="28"/>
      <c r="AG128" s="28"/>
    </row>
    <row r="129" spans="1:33" ht="15.75">
      <c r="A129" s="25">
        <v>301210</v>
      </c>
      <c r="B129" s="25">
        <f>VALUE(CONCATENATE($A$2, $C$4, C129))</f>
        <v>330100121</v>
      </c>
      <c r="C129" s="25">
        <v>100121</v>
      </c>
      <c r="D129" s="25"/>
      <c r="E129" s="37" t="s">
        <v>77</v>
      </c>
      <c r="F129" s="23" t="s">
        <v>69</v>
      </c>
      <c r="G129" s="38">
        <f t="shared" ref="G129:M129" si="42">SUM(G174, G219)</f>
        <v>0</v>
      </c>
      <c r="H129" s="38">
        <f t="shared" si="42"/>
        <v>0</v>
      </c>
      <c r="I129" s="38">
        <f t="shared" si="42"/>
        <v>0</v>
      </c>
      <c r="J129" s="38">
        <f t="shared" si="42"/>
        <v>0</v>
      </c>
      <c r="K129" s="38">
        <f t="shared" si="42"/>
        <v>0</v>
      </c>
      <c r="L129" s="38">
        <f t="shared" si="42"/>
        <v>0</v>
      </c>
      <c r="M129" s="38">
        <f t="shared" si="42"/>
        <v>0</v>
      </c>
      <c r="R129" s="1"/>
      <c r="AB129" s="28">
        <v>1603.6</v>
      </c>
      <c r="AC129" s="28">
        <v>1752.75</v>
      </c>
      <c r="AD129" s="28">
        <v>1765.3</v>
      </c>
      <c r="AE129" s="28">
        <v>1831.6</v>
      </c>
      <c r="AF129" s="28">
        <v>1908.7</v>
      </c>
      <c r="AG129" s="28">
        <v>1986.8</v>
      </c>
    </row>
    <row r="130" spans="1:33" ht="31.5">
      <c r="A130" s="25">
        <v>301220</v>
      </c>
      <c r="B130" s="25">
        <f>VALUE(CONCATENATE($A$2, $C$4, C130))</f>
        <v>330100122</v>
      </c>
      <c r="C130" s="25">
        <v>100122</v>
      </c>
      <c r="D130" s="25"/>
      <c r="E130" s="37" t="s">
        <v>78</v>
      </c>
      <c r="F130" s="23" t="s">
        <v>64</v>
      </c>
      <c r="G130" s="107"/>
      <c r="H130" s="107"/>
      <c r="I130" s="107"/>
      <c r="J130" s="107"/>
      <c r="K130" s="107"/>
      <c r="L130" s="107"/>
      <c r="M130" s="107"/>
      <c r="R130" s="1"/>
      <c r="AB130" s="28">
        <v>106.7</v>
      </c>
      <c r="AC130" s="28">
        <v>104.2</v>
      </c>
      <c r="AD130" s="28">
        <v>101.4</v>
      </c>
      <c r="AE130" s="28">
        <v>104.6</v>
      </c>
      <c r="AF130" s="28">
        <v>104.2</v>
      </c>
      <c r="AG130" s="28">
        <v>104.1</v>
      </c>
    </row>
    <row r="131" spans="1:33" ht="31.5">
      <c r="A131" s="25">
        <v>301230</v>
      </c>
      <c r="B131" s="25">
        <f>VALUE(CONCATENATE($A$2, $C$4, C131))</f>
        <v>330100123</v>
      </c>
      <c r="C131" s="25">
        <v>100123</v>
      </c>
      <c r="D131" s="47"/>
      <c r="E131" s="108" t="s">
        <v>79</v>
      </c>
      <c r="F131" s="30" t="s">
        <v>64</v>
      </c>
      <c r="G131" s="31"/>
      <c r="H131" s="32">
        <f t="shared" ref="H131:M131" si="43">IFERROR(IF(G129=0, 0, H129/G129/IF(H130&lt;&gt;0, H130, 100)*10000), 0)</f>
        <v>0</v>
      </c>
      <c r="I131" s="32">
        <f t="shared" si="43"/>
        <v>0</v>
      </c>
      <c r="J131" s="32">
        <f t="shared" si="43"/>
        <v>0</v>
      </c>
      <c r="K131" s="32">
        <f t="shared" si="43"/>
        <v>0</v>
      </c>
      <c r="L131" s="32">
        <f t="shared" si="43"/>
        <v>0</v>
      </c>
      <c r="M131" s="32">
        <f t="shared" si="43"/>
        <v>0</v>
      </c>
      <c r="R131" s="1"/>
      <c r="AB131" s="28">
        <v>175.59356724858</v>
      </c>
      <c r="AC131" s="28">
        <v>104.895343442705</v>
      </c>
      <c r="AD131" s="28">
        <v>99.325461229282695</v>
      </c>
      <c r="AE131" s="28">
        <v>99.192863832719993</v>
      </c>
      <c r="AF131" s="28">
        <v>100.009054102032</v>
      </c>
      <c r="AG131" s="28">
        <v>99.992113567447106</v>
      </c>
    </row>
    <row r="132" spans="1:33" ht="15.75">
      <c r="A132" s="25">
        <v>301240</v>
      </c>
      <c r="B132" s="106"/>
      <c r="C132" s="25">
        <v>100124</v>
      </c>
      <c r="D132" s="106"/>
      <c r="E132" s="100" t="s">
        <v>38</v>
      </c>
      <c r="F132" s="22"/>
      <c r="G132" s="41"/>
      <c r="H132" s="41"/>
      <c r="I132" s="41"/>
      <c r="J132" s="41"/>
      <c r="K132" s="41"/>
      <c r="L132" s="41"/>
      <c r="M132" s="41"/>
      <c r="R132" s="1"/>
      <c r="AB132" s="28"/>
      <c r="AC132" s="28"/>
      <c r="AD132" s="28"/>
      <c r="AE132" s="28"/>
      <c r="AF132" s="28"/>
      <c r="AG132" s="28"/>
    </row>
    <row r="133" spans="1:33" ht="15.75">
      <c r="A133" s="25">
        <v>301250</v>
      </c>
      <c r="B133" s="25">
        <f>VALUE(CONCATENATE($A$2, $C$4, C133))</f>
        <v>330100125</v>
      </c>
      <c r="C133" s="25">
        <v>100125</v>
      </c>
      <c r="D133" s="25"/>
      <c r="E133" s="37" t="s">
        <v>77</v>
      </c>
      <c r="F133" s="23" t="s">
        <v>69</v>
      </c>
      <c r="G133" s="38">
        <f t="shared" ref="G133:M133" si="44">SUM(G178, G223)</f>
        <v>0</v>
      </c>
      <c r="H133" s="38">
        <f t="shared" si="44"/>
        <v>0</v>
      </c>
      <c r="I133" s="38">
        <f t="shared" si="44"/>
        <v>0</v>
      </c>
      <c r="J133" s="38">
        <f t="shared" si="44"/>
        <v>0</v>
      </c>
      <c r="K133" s="38">
        <f t="shared" si="44"/>
        <v>0</v>
      </c>
      <c r="L133" s="38">
        <f t="shared" si="44"/>
        <v>0</v>
      </c>
      <c r="M133" s="38">
        <f t="shared" si="44"/>
        <v>0</v>
      </c>
      <c r="R133" s="1"/>
      <c r="AB133" s="28">
        <v>220.5</v>
      </c>
      <c r="AC133" s="28">
        <v>280.39999999999998</v>
      </c>
      <c r="AD133" s="28">
        <v>220.5</v>
      </c>
      <c r="AE133" s="28">
        <v>320.7</v>
      </c>
      <c r="AF133" s="28">
        <v>340.6</v>
      </c>
      <c r="AG133" s="28">
        <v>360.8</v>
      </c>
    </row>
    <row r="134" spans="1:33" ht="31.5">
      <c r="A134" s="25">
        <v>301260</v>
      </c>
      <c r="B134" s="25">
        <f>VALUE(CONCATENATE($A$2, $C$4, C134))</f>
        <v>330100126</v>
      </c>
      <c r="C134" s="25">
        <v>100126</v>
      </c>
      <c r="D134" s="25"/>
      <c r="E134" s="37" t="s">
        <v>78</v>
      </c>
      <c r="F134" s="23" t="s">
        <v>64</v>
      </c>
      <c r="G134" s="107"/>
      <c r="H134" s="107"/>
      <c r="I134" s="107"/>
      <c r="J134" s="107"/>
      <c r="K134" s="107"/>
      <c r="L134" s="107"/>
      <c r="M134" s="107"/>
      <c r="R134" s="1"/>
      <c r="AB134" s="28">
        <v>101.8</v>
      </c>
      <c r="AC134" s="28">
        <v>112.9</v>
      </c>
      <c r="AD134" s="28">
        <v>106.2</v>
      </c>
      <c r="AE134" s="28">
        <v>105.3</v>
      </c>
      <c r="AF134" s="28">
        <v>104.8</v>
      </c>
      <c r="AG134" s="28">
        <v>104.6</v>
      </c>
    </row>
    <row r="135" spans="1:33" ht="31.5">
      <c r="A135" s="25">
        <v>301270</v>
      </c>
      <c r="B135" s="47">
        <f>VALUE(CONCATENATE($A$2, $C$4, C135))</f>
        <v>330100127</v>
      </c>
      <c r="C135" s="25">
        <v>100127</v>
      </c>
      <c r="D135" s="47"/>
      <c r="E135" s="108" t="s">
        <v>79</v>
      </c>
      <c r="F135" s="30" t="s">
        <v>64</v>
      </c>
      <c r="G135" s="31"/>
      <c r="H135" s="32">
        <f t="shared" ref="H135:M135" si="45">IFERROR(IF(G133=0, 0, H133/G133/IF(H134&lt;&gt;0, H134, 100)*10000), 0)</f>
        <v>0</v>
      </c>
      <c r="I135" s="32">
        <f t="shared" si="45"/>
        <v>0</v>
      </c>
      <c r="J135" s="32">
        <f t="shared" si="45"/>
        <v>0</v>
      </c>
      <c r="K135" s="32">
        <f t="shared" si="45"/>
        <v>0</v>
      </c>
      <c r="L135" s="32">
        <f t="shared" si="45"/>
        <v>0</v>
      </c>
      <c r="M135" s="32">
        <f t="shared" si="45"/>
        <v>0</v>
      </c>
      <c r="R135" s="1"/>
      <c r="AB135" s="28">
        <v>128.69945263334799</v>
      </c>
      <c r="AC135" s="28">
        <v>112.63554728061899</v>
      </c>
      <c r="AD135" s="28">
        <v>74.046761285330902</v>
      </c>
      <c r="AE135" s="28">
        <v>138.12172542331299</v>
      </c>
      <c r="AF135" s="28">
        <v>101.340816962894</v>
      </c>
      <c r="AG135" s="28">
        <v>101.27218978094</v>
      </c>
    </row>
    <row r="136" spans="1:33" ht="31.5">
      <c r="A136" s="25">
        <v>301280</v>
      </c>
      <c r="B136" s="106"/>
      <c r="C136" s="25">
        <v>100128</v>
      </c>
      <c r="D136" s="106"/>
      <c r="E136" s="100" t="s">
        <v>39</v>
      </c>
      <c r="F136" s="23"/>
      <c r="G136" s="38"/>
      <c r="H136" s="41"/>
      <c r="I136" s="41"/>
      <c r="J136" s="41"/>
      <c r="K136" s="41"/>
      <c r="L136" s="41"/>
      <c r="M136" s="41"/>
      <c r="R136" s="1"/>
      <c r="AB136" s="28"/>
      <c r="AC136" s="28"/>
      <c r="AD136" s="28"/>
      <c r="AE136" s="28"/>
      <c r="AF136" s="28"/>
      <c r="AG136" s="28"/>
    </row>
    <row r="137" spans="1:33" ht="15.75">
      <c r="A137" s="25">
        <v>301290</v>
      </c>
      <c r="B137" s="25">
        <f>VALUE(CONCATENATE($A$2, $C$4, C137))</f>
        <v>330100129</v>
      </c>
      <c r="C137" s="25">
        <v>100129</v>
      </c>
      <c r="D137" s="25"/>
      <c r="E137" s="37" t="s">
        <v>77</v>
      </c>
      <c r="F137" s="23" t="s">
        <v>69</v>
      </c>
      <c r="G137" s="38">
        <f t="shared" ref="G137:M137" si="46">SUM(G182, G227)</f>
        <v>0</v>
      </c>
      <c r="H137" s="38">
        <f t="shared" si="46"/>
        <v>0</v>
      </c>
      <c r="I137" s="38">
        <f t="shared" si="46"/>
        <v>0</v>
      </c>
      <c r="J137" s="38">
        <f t="shared" si="46"/>
        <v>0</v>
      </c>
      <c r="K137" s="38">
        <f t="shared" si="46"/>
        <v>0</v>
      </c>
      <c r="L137" s="38">
        <f t="shared" si="46"/>
        <v>0</v>
      </c>
      <c r="M137" s="38">
        <f t="shared" si="46"/>
        <v>0</v>
      </c>
      <c r="R137" s="1"/>
      <c r="AB137" s="28">
        <v>0</v>
      </c>
      <c r="AC137" s="28">
        <v>0</v>
      </c>
      <c r="AD137" s="28">
        <v>0</v>
      </c>
      <c r="AE137" s="28">
        <v>0</v>
      </c>
      <c r="AF137" s="28">
        <v>0</v>
      </c>
      <c r="AG137" s="28">
        <v>0</v>
      </c>
    </row>
    <row r="138" spans="1:33" ht="31.5">
      <c r="A138" s="25">
        <v>301300</v>
      </c>
      <c r="B138" s="25">
        <f>VALUE(CONCATENATE($A$2, $C$4, C138))</f>
        <v>330100130</v>
      </c>
      <c r="C138" s="25">
        <v>100130</v>
      </c>
      <c r="D138" s="25"/>
      <c r="E138" s="37" t="s">
        <v>78</v>
      </c>
      <c r="F138" s="23" t="s">
        <v>64</v>
      </c>
      <c r="G138" s="107" t="str">
        <f>IF(AB138="", "", AB138)</f>
        <v/>
      </c>
      <c r="H138" s="107" t="str">
        <f>IF(AC138="", "", AC138)</f>
        <v/>
      </c>
      <c r="I138" s="107" t="str">
        <f>IF(AD138="", "", AD138)</f>
        <v/>
      </c>
      <c r="J138" s="107">
        <f>J401</f>
        <v>106.6</v>
      </c>
      <c r="K138" s="107">
        <f>K401</f>
        <v>104.7</v>
      </c>
      <c r="L138" s="107">
        <f>L401</f>
        <v>104</v>
      </c>
      <c r="M138" s="107">
        <f>M401</f>
        <v>104.3</v>
      </c>
      <c r="R138" s="1"/>
      <c r="AB138" s="28"/>
      <c r="AC138" s="28"/>
      <c r="AD138" s="28"/>
      <c r="AE138" s="28"/>
      <c r="AF138" s="28"/>
      <c r="AG138" s="28"/>
    </row>
    <row r="139" spans="1:33" ht="31.5">
      <c r="A139" s="25">
        <v>301310</v>
      </c>
      <c r="B139" s="47">
        <f>VALUE(CONCATENATE($A$2, $C$4, C139))</f>
        <v>330100131</v>
      </c>
      <c r="C139" s="25">
        <v>100131</v>
      </c>
      <c r="D139" s="47"/>
      <c r="E139" s="108" t="s">
        <v>79</v>
      </c>
      <c r="F139" s="30" t="s">
        <v>64</v>
      </c>
      <c r="G139" s="31">
        <f>IF(AB139="", "", AB139)</f>
        <v>0</v>
      </c>
      <c r="H139" s="32">
        <f t="shared" ref="H139:M139" si="47">IFERROR(IF(G137=0, 0, H137/G137/IF(H138&lt;&gt;0, H138, 100)*10000), 0)</f>
        <v>0</v>
      </c>
      <c r="I139" s="32">
        <f t="shared" si="47"/>
        <v>0</v>
      </c>
      <c r="J139" s="32">
        <f t="shared" si="47"/>
        <v>0</v>
      </c>
      <c r="K139" s="32">
        <f t="shared" si="47"/>
        <v>0</v>
      </c>
      <c r="L139" s="32">
        <f t="shared" si="47"/>
        <v>0</v>
      </c>
      <c r="M139" s="32">
        <f t="shared" si="47"/>
        <v>0</v>
      </c>
      <c r="R139" s="1"/>
      <c r="AB139" s="28">
        <v>0</v>
      </c>
      <c r="AC139" s="28">
        <v>0</v>
      </c>
      <c r="AD139" s="28">
        <v>0</v>
      </c>
      <c r="AE139" s="28">
        <v>0</v>
      </c>
      <c r="AF139" s="28">
        <v>0</v>
      </c>
      <c r="AG139" s="28">
        <v>0</v>
      </c>
    </row>
    <row r="140" spans="1:33" ht="31.5">
      <c r="A140" s="25">
        <v>301320</v>
      </c>
      <c r="B140" s="106"/>
      <c r="C140" s="25">
        <v>100132</v>
      </c>
      <c r="D140" s="106"/>
      <c r="E140" s="100" t="s">
        <v>40</v>
      </c>
      <c r="F140" s="22"/>
      <c r="G140" s="41"/>
      <c r="H140" s="41"/>
      <c r="I140" s="41"/>
      <c r="J140" s="41"/>
      <c r="K140" s="41"/>
      <c r="L140" s="41"/>
      <c r="M140" s="41"/>
      <c r="R140" s="1"/>
      <c r="AB140" s="28"/>
      <c r="AC140" s="28"/>
      <c r="AD140" s="28"/>
      <c r="AE140" s="28"/>
      <c r="AF140" s="28"/>
      <c r="AG140" s="28"/>
    </row>
    <row r="141" spans="1:33" ht="15.75">
      <c r="A141" s="25">
        <v>301330</v>
      </c>
      <c r="B141" s="25">
        <f>VALUE(CONCATENATE($A$2, $C$4, C141))</f>
        <v>330100133</v>
      </c>
      <c r="C141" s="25">
        <v>100133</v>
      </c>
      <c r="D141" s="25"/>
      <c r="E141" s="37" t="s">
        <v>77</v>
      </c>
      <c r="F141" s="23" t="s">
        <v>69</v>
      </c>
      <c r="G141" s="38">
        <f t="shared" ref="G141:M141" si="48">SUM(G186, G231)</f>
        <v>0</v>
      </c>
      <c r="H141" s="38">
        <f t="shared" si="48"/>
        <v>0</v>
      </c>
      <c r="I141" s="38">
        <f t="shared" si="48"/>
        <v>0</v>
      </c>
      <c r="J141" s="38">
        <f t="shared" si="48"/>
        <v>0</v>
      </c>
      <c r="K141" s="38">
        <f t="shared" si="48"/>
        <v>0</v>
      </c>
      <c r="L141" s="38">
        <f t="shared" si="48"/>
        <v>0</v>
      </c>
      <c r="M141" s="38">
        <f t="shared" si="48"/>
        <v>0</v>
      </c>
      <c r="R141" s="1"/>
      <c r="AB141" s="28">
        <v>4789.1000000000004</v>
      </c>
      <c r="AC141" s="28">
        <v>6504.5</v>
      </c>
      <c r="AD141" s="28">
        <v>7075.4</v>
      </c>
      <c r="AE141" s="28">
        <v>7311.4</v>
      </c>
      <c r="AF141" s="28">
        <v>7469.52</v>
      </c>
      <c r="AG141" s="28">
        <v>7627.5</v>
      </c>
    </row>
    <row r="142" spans="1:33" ht="31.5">
      <c r="A142" s="25">
        <v>301340</v>
      </c>
      <c r="B142" s="25">
        <f>VALUE(CONCATENATE($A$2, $C$4, C142))</f>
        <v>330100134</v>
      </c>
      <c r="C142" s="25">
        <v>100134</v>
      </c>
      <c r="D142" s="25"/>
      <c r="E142" s="37" t="s">
        <v>78</v>
      </c>
      <c r="F142" s="23" t="s">
        <v>64</v>
      </c>
      <c r="G142" s="107"/>
      <c r="H142" s="107"/>
      <c r="I142" s="107"/>
      <c r="J142" s="107"/>
      <c r="K142" s="107"/>
      <c r="L142" s="107"/>
      <c r="M142" s="107"/>
      <c r="R142" s="1"/>
      <c r="AB142" s="28">
        <v>106.7</v>
      </c>
      <c r="AC142" s="28">
        <v>115.4</v>
      </c>
      <c r="AD142" s="28">
        <v>104.2</v>
      </c>
      <c r="AE142" s="28">
        <v>105.5</v>
      </c>
      <c r="AF142" s="28">
        <v>104.3</v>
      </c>
      <c r="AG142" s="28">
        <v>104.3</v>
      </c>
    </row>
    <row r="143" spans="1:33" ht="31.5">
      <c r="A143" s="25">
        <v>301350</v>
      </c>
      <c r="B143" s="47">
        <f>VALUE(CONCATENATE($A$2, $C$4, C143))</f>
        <v>330100135</v>
      </c>
      <c r="C143" s="25">
        <v>100135</v>
      </c>
      <c r="D143" s="47"/>
      <c r="E143" s="108" t="s">
        <v>79</v>
      </c>
      <c r="F143" s="30" t="s">
        <v>64</v>
      </c>
      <c r="G143" s="31"/>
      <c r="H143" s="32">
        <f t="shared" ref="H143:M143" si="49">IFERROR(IF(G141=0, 0, H141/G141/IF(H142&lt;&gt;0, H142, 100)*10000), 0)</f>
        <v>0</v>
      </c>
      <c r="I143" s="32">
        <f t="shared" si="49"/>
        <v>0</v>
      </c>
      <c r="J143" s="32">
        <f t="shared" si="49"/>
        <v>0</v>
      </c>
      <c r="K143" s="32">
        <f t="shared" si="49"/>
        <v>0</v>
      </c>
      <c r="L143" s="32">
        <f t="shared" si="49"/>
        <v>0</v>
      </c>
      <c r="M143" s="32">
        <f t="shared" si="49"/>
        <v>0</v>
      </c>
      <c r="R143" s="1"/>
      <c r="AB143" s="28">
        <v>235.734171831807</v>
      </c>
      <c r="AC143" s="28">
        <v>117.693967601978</v>
      </c>
      <c r="AD143" s="28">
        <v>104.392514911794</v>
      </c>
      <c r="AE143" s="28">
        <v>97.948341674317305</v>
      </c>
      <c r="AF143" s="28">
        <v>97.950767121812504</v>
      </c>
      <c r="AG143" s="28">
        <v>97.905077028826597</v>
      </c>
    </row>
    <row r="144" spans="1:33" ht="31.5">
      <c r="A144" s="25">
        <v>301360</v>
      </c>
      <c r="B144" s="106"/>
      <c r="C144" s="25">
        <v>100136</v>
      </c>
      <c r="D144" s="106"/>
      <c r="E144" s="100" t="s">
        <v>41</v>
      </c>
      <c r="F144" s="23"/>
      <c r="G144" s="38"/>
      <c r="H144" s="41"/>
      <c r="I144" s="41"/>
      <c r="J144" s="41"/>
      <c r="K144" s="41"/>
      <c r="L144" s="41"/>
      <c r="M144" s="41"/>
      <c r="R144" s="1"/>
      <c r="AB144" s="28"/>
      <c r="AC144" s="28"/>
      <c r="AD144" s="28"/>
      <c r="AE144" s="28"/>
      <c r="AF144" s="28"/>
      <c r="AG144" s="28"/>
    </row>
    <row r="145" spans="1:33" ht="15.75">
      <c r="A145" s="25">
        <v>301370</v>
      </c>
      <c r="B145" s="25">
        <f>VALUE(CONCATENATE($A$2, $C$4, C145))</f>
        <v>330100137</v>
      </c>
      <c r="C145" s="25">
        <v>100137</v>
      </c>
      <c r="D145" s="25"/>
      <c r="E145" s="37" t="s">
        <v>77</v>
      </c>
      <c r="F145" s="23" t="s">
        <v>69</v>
      </c>
      <c r="G145" s="38">
        <f t="shared" ref="G145:M145" si="50">SUM(G190, G235)</f>
        <v>0</v>
      </c>
      <c r="H145" s="38">
        <f t="shared" si="50"/>
        <v>0</v>
      </c>
      <c r="I145" s="38">
        <f t="shared" si="50"/>
        <v>0</v>
      </c>
      <c r="J145" s="38">
        <f t="shared" si="50"/>
        <v>0</v>
      </c>
      <c r="K145" s="38">
        <f t="shared" si="50"/>
        <v>0</v>
      </c>
      <c r="L145" s="38">
        <f t="shared" si="50"/>
        <v>0</v>
      </c>
      <c r="M145" s="38">
        <f t="shared" si="50"/>
        <v>0</v>
      </c>
      <c r="R145" s="1"/>
      <c r="AB145" s="28">
        <v>100.2</v>
      </c>
      <c r="AC145" s="28">
        <v>105.2</v>
      </c>
      <c r="AD145" s="28">
        <v>107.6</v>
      </c>
      <c r="AE145" s="28">
        <v>110.5</v>
      </c>
      <c r="AF145" s="28">
        <v>113.5</v>
      </c>
      <c r="AG145" s="28">
        <v>116.3</v>
      </c>
    </row>
    <row r="146" spans="1:33" ht="31.5">
      <c r="A146" s="25">
        <v>301380</v>
      </c>
      <c r="B146" s="25">
        <f>VALUE(CONCATENATE($A$2, $C$4, C146))</f>
        <v>330100138</v>
      </c>
      <c r="C146" s="25">
        <v>100138</v>
      </c>
      <c r="D146" s="25"/>
      <c r="E146" s="37" t="s">
        <v>78</v>
      </c>
      <c r="F146" s="23" t="s">
        <v>64</v>
      </c>
      <c r="G146" s="107"/>
      <c r="H146" s="107"/>
      <c r="I146" s="107"/>
      <c r="J146" s="107"/>
      <c r="K146" s="107"/>
      <c r="L146" s="107"/>
      <c r="M146" s="107"/>
      <c r="R146" s="1"/>
      <c r="AB146" s="28">
        <v>106.7</v>
      </c>
      <c r="AC146" s="28">
        <v>116.5</v>
      </c>
      <c r="AD146" s="28">
        <v>109</v>
      </c>
      <c r="AE146" s="28">
        <v>104.6</v>
      </c>
      <c r="AF146" s="28">
        <v>104</v>
      </c>
      <c r="AG146" s="28">
        <v>104</v>
      </c>
    </row>
    <row r="147" spans="1:33" ht="31.5">
      <c r="A147" s="25">
        <v>301390</v>
      </c>
      <c r="B147" s="47">
        <f>VALUE(CONCATENATE($A$2, $C$4, C147))</f>
        <v>330100139</v>
      </c>
      <c r="C147" s="25">
        <v>100139</v>
      </c>
      <c r="D147" s="47"/>
      <c r="E147" s="108" t="s">
        <v>79</v>
      </c>
      <c r="F147" s="30" t="s">
        <v>64</v>
      </c>
      <c r="G147" s="31"/>
      <c r="H147" s="32">
        <f t="shared" ref="H147:M147" si="51">IFERROR(IF(G145=0, 0, H145/G145/IF(H146&lt;&gt;0, H146, 100)*10000), 0)</f>
        <v>0</v>
      </c>
      <c r="I147" s="32">
        <f t="shared" si="51"/>
        <v>0</v>
      </c>
      <c r="J147" s="32">
        <f t="shared" si="51"/>
        <v>0</v>
      </c>
      <c r="K147" s="32">
        <f t="shared" si="51"/>
        <v>0</v>
      </c>
      <c r="L147" s="32">
        <f t="shared" si="51"/>
        <v>0</v>
      </c>
      <c r="M147" s="32">
        <f t="shared" si="51"/>
        <v>0</v>
      </c>
      <c r="R147" s="1"/>
      <c r="AB147" s="28">
        <v>127.592600138544</v>
      </c>
      <c r="AC147" s="28">
        <v>90.120188806935502</v>
      </c>
      <c r="AD147" s="28">
        <v>93.836118184672301</v>
      </c>
      <c r="AE147" s="28">
        <v>98.178936220119894</v>
      </c>
      <c r="AF147" s="28">
        <v>98.7643578141316</v>
      </c>
      <c r="AG147" s="28">
        <v>98.525923415791297</v>
      </c>
    </row>
    <row r="148" spans="1:33" ht="15.75">
      <c r="A148" s="25">
        <v>301400</v>
      </c>
      <c r="B148" s="106"/>
      <c r="C148" s="25">
        <v>100140</v>
      </c>
      <c r="D148" s="106"/>
      <c r="E148" s="26" t="s">
        <v>42</v>
      </c>
      <c r="F148" s="22"/>
      <c r="G148" s="41"/>
      <c r="H148" s="41"/>
      <c r="I148" s="41"/>
      <c r="J148" s="41"/>
      <c r="K148" s="41"/>
      <c r="L148" s="41"/>
      <c r="M148" s="41"/>
      <c r="R148" s="1"/>
      <c r="AB148" s="28"/>
      <c r="AC148" s="28"/>
      <c r="AD148" s="28"/>
      <c r="AE148" s="28"/>
      <c r="AF148" s="28"/>
      <c r="AG148" s="28"/>
    </row>
    <row r="149" spans="1:33" ht="15.75">
      <c r="A149" s="25">
        <v>301410</v>
      </c>
      <c r="B149" s="25">
        <f>VALUE(CONCATENATE($A$2, $C$4, C149))</f>
        <v>330100141</v>
      </c>
      <c r="C149" s="25">
        <v>100141</v>
      </c>
      <c r="D149" s="25"/>
      <c r="E149" s="37" t="s">
        <v>77</v>
      </c>
      <c r="F149" s="23" t="s">
        <v>69</v>
      </c>
      <c r="G149" s="38">
        <f t="shared" ref="G149:M149" si="52">SUM(G194, G239)</f>
        <v>1.1000000000000001</v>
      </c>
      <c r="H149" s="38">
        <f t="shared" si="52"/>
        <v>1.1000000000000001</v>
      </c>
      <c r="I149" s="38">
        <f t="shared" si="52"/>
        <v>1.1000000000000001</v>
      </c>
      <c r="J149" s="38">
        <f t="shared" si="52"/>
        <v>1.2</v>
      </c>
      <c r="K149" s="38">
        <f t="shared" si="52"/>
        <v>1.2</v>
      </c>
      <c r="L149" s="38">
        <f t="shared" si="52"/>
        <v>1.2</v>
      </c>
      <c r="M149" s="38">
        <f t="shared" si="52"/>
        <v>1.3</v>
      </c>
      <c r="R149" s="1"/>
      <c r="AB149" s="28">
        <v>166.3</v>
      </c>
      <c r="AC149" s="28">
        <v>173.8</v>
      </c>
      <c r="AD149" s="28">
        <v>253.1</v>
      </c>
      <c r="AE149" s="28">
        <v>277.2</v>
      </c>
      <c r="AF149" s="28">
        <v>297.10000000000002</v>
      </c>
      <c r="AG149" s="28">
        <v>358.7</v>
      </c>
    </row>
    <row r="150" spans="1:33" ht="31.5">
      <c r="A150" s="25">
        <v>301420</v>
      </c>
      <c r="B150" s="25">
        <f>VALUE(CONCATENATE($A$2, $C$4, C150))</f>
        <v>330100142</v>
      </c>
      <c r="C150" s="25">
        <v>100142</v>
      </c>
      <c r="D150" s="25"/>
      <c r="E150" s="37" t="s">
        <v>78</v>
      </c>
      <c r="F150" s="23" t="s">
        <v>64</v>
      </c>
      <c r="G150" s="107">
        <f>IF(AB150="", "", AB150)</f>
        <v>106.7</v>
      </c>
      <c r="H150" s="107">
        <f>IF(AC150="", "", AC150)</f>
        <v>105.9</v>
      </c>
      <c r="I150" s="107">
        <f>IF(AD150="", "", AD150)</f>
        <v>104.5</v>
      </c>
      <c r="J150" s="107">
        <f>J404</f>
        <v>106.6</v>
      </c>
      <c r="K150" s="107">
        <f>K404</f>
        <v>104.7</v>
      </c>
      <c r="L150" s="107">
        <f>L404</f>
        <v>104</v>
      </c>
      <c r="M150" s="107">
        <f>M404</f>
        <v>104.3</v>
      </c>
      <c r="R150" s="1"/>
      <c r="AB150" s="28">
        <v>106.7</v>
      </c>
      <c r="AC150" s="28">
        <v>105.9</v>
      </c>
      <c r="AD150" s="28">
        <v>104.5</v>
      </c>
      <c r="AE150" s="28">
        <v>105.3</v>
      </c>
      <c r="AF150" s="28">
        <v>103.9</v>
      </c>
      <c r="AG150" s="28">
        <v>103.9</v>
      </c>
    </row>
    <row r="151" spans="1:33" ht="31.5">
      <c r="A151" s="25">
        <v>301430</v>
      </c>
      <c r="B151" s="47">
        <f>VALUE(CONCATENATE($A$2, $C$4, C151))</f>
        <v>330100143</v>
      </c>
      <c r="C151" s="25">
        <v>100143</v>
      </c>
      <c r="D151" s="47"/>
      <c r="E151" s="108" t="s">
        <v>79</v>
      </c>
      <c r="F151" s="30" t="s">
        <v>64</v>
      </c>
      <c r="G151" s="31">
        <v>103.1</v>
      </c>
      <c r="H151" s="32">
        <f t="shared" ref="H151:M151" si="53">IFERROR(IF(G149=0, 0, H149/G149/IF(H150&lt;&gt;0, H150, 100)*10000), 0)</f>
        <v>94.428706326723315</v>
      </c>
      <c r="I151" s="32">
        <f t="shared" si="53"/>
        <v>95.693779904306211</v>
      </c>
      <c r="J151" s="32">
        <f t="shared" si="53"/>
        <v>102.33668770254135</v>
      </c>
      <c r="K151" s="32">
        <f t="shared" si="53"/>
        <v>95.510983763132771</v>
      </c>
      <c r="L151" s="32">
        <f t="shared" si="53"/>
        <v>96.15384615384616</v>
      </c>
      <c r="M151" s="32">
        <f t="shared" si="53"/>
        <v>103.86705017577503</v>
      </c>
      <c r="R151" s="1"/>
      <c r="AB151" s="28">
        <v>144.312541219758</v>
      </c>
      <c r="AC151" s="28">
        <v>98.6873671652707</v>
      </c>
      <c r="AD151" s="28">
        <v>139.356131724856</v>
      </c>
      <c r="AE151" s="28">
        <v>104.00942838714499</v>
      </c>
      <c r="AF151" s="28">
        <v>103.155853877702</v>
      </c>
      <c r="AG151" s="28">
        <v>116.201886118264</v>
      </c>
    </row>
    <row r="152" spans="1:33" ht="15.75">
      <c r="A152" s="25">
        <v>301440</v>
      </c>
      <c r="B152" s="106"/>
      <c r="C152" s="25">
        <v>100144</v>
      </c>
      <c r="D152" s="106"/>
      <c r="E152" s="37"/>
      <c r="F152" s="23"/>
      <c r="G152" s="38"/>
      <c r="H152" s="93"/>
      <c r="I152" s="93"/>
      <c r="J152" s="93"/>
      <c r="K152" s="93"/>
      <c r="L152" s="93"/>
      <c r="M152" s="93"/>
      <c r="R152" s="1"/>
      <c r="AB152" s="28"/>
      <c r="AC152" s="28"/>
      <c r="AD152" s="28"/>
      <c r="AE152" s="28"/>
      <c r="AF152" s="28"/>
      <c r="AG152" s="28"/>
    </row>
    <row r="153" spans="1:33" s="80" customFormat="1" ht="15.75">
      <c r="A153" s="81">
        <v>301450</v>
      </c>
      <c r="B153" s="81">
        <f>VALUE(CONCATENATE($A$2, $C$4, C153))</f>
        <v>330100145</v>
      </c>
      <c r="C153" s="81">
        <v>100145</v>
      </c>
      <c r="D153" s="81"/>
      <c r="E153" s="82" t="s">
        <v>81</v>
      </c>
      <c r="F153" s="83" t="s">
        <v>69</v>
      </c>
      <c r="G153" s="110">
        <f t="shared" ref="G153:M153" si="54">ROUND(SUM(G158, G162, G166, G170, G174, G178, G182, G186, G190, G194), 1)</f>
        <v>1.1000000000000001</v>
      </c>
      <c r="H153" s="110">
        <f t="shared" si="54"/>
        <v>1.1000000000000001</v>
      </c>
      <c r="I153" s="110">
        <f t="shared" si="54"/>
        <v>1.1000000000000001</v>
      </c>
      <c r="J153" s="110">
        <f t="shared" si="54"/>
        <v>1.2</v>
      </c>
      <c r="K153" s="110">
        <f t="shared" si="54"/>
        <v>1.2</v>
      </c>
      <c r="L153" s="110">
        <f t="shared" si="54"/>
        <v>1.2</v>
      </c>
      <c r="M153" s="110">
        <f t="shared" si="54"/>
        <v>1.3</v>
      </c>
      <c r="R153" s="85"/>
      <c r="AB153" s="86">
        <v>6259.7</v>
      </c>
      <c r="AC153" s="86">
        <v>8289.4</v>
      </c>
      <c r="AD153" s="86">
        <v>8481.9</v>
      </c>
      <c r="AE153" s="86">
        <v>8851.2999999999993</v>
      </c>
      <c r="AF153" s="86">
        <v>9056.9</v>
      </c>
      <c r="AG153" s="86">
        <v>9266.2999999999993</v>
      </c>
    </row>
    <row r="154" spans="1:33" ht="31.5" customHeight="1">
      <c r="A154" s="25">
        <v>301460</v>
      </c>
      <c r="B154" s="25">
        <f>VALUE(CONCATENATE($A$2, $C$4, C154))</f>
        <v>330100146</v>
      </c>
      <c r="C154" s="25">
        <v>100146</v>
      </c>
      <c r="D154" s="25"/>
      <c r="E154" s="49" t="s">
        <v>78</v>
      </c>
      <c r="F154" s="43" t="s">
        <v>64</v>
      </c>
      <c r="G154" s="111">
        <f t="shared" ref="G154:M154" si="55">SUM(IFERROR(G158/G153*IF(G159&lt;&gt;0, G159, 100), 0), IFERROR(G162/G153*IF(G163&lt;&gt;0, G163, 100), 0), IFERROR(G166/G153*IF(G167&lt;&gt;0, G167, 100), 0), IFERROR(G170/G153*IF(G171&lt;&gt;0, G171, 100), 0), IFERROR(G174/G153*IF(G175&lt;&gt;0, G175, 100), 0), IFERROR(G178/G153*IF(G179&lt;&gt;0, G179, 100), 0), IFERROR(G182/G153*IF(G183&lt;&gt;0, G183, 100), 0), IFERROR(G186/G153*IF(G187&lt;&gt;0, G187, 100), 0), IFERROR(G190/G153*IF(G191&lt;&gt;0, G191, 100), 0), IFERROR(G194/G153*IF(G195&lt;&gt;0, G195, 100), 0))</f>
        <v>106.7</v>
      </c>
      <c r="H154" s="111">
        <f t="shared" si="55"/>
        <v>105.9</v>
      </c>
      <c r="I154" s="111">
        <f t="shared" si="55"/>
        <v>104.5</v>
      </c>
      <c r="J154" s="111">
        <f t="shared" si="55"/>
        <v>106.6</v>
      </c>
      <c r="K154" s="111">
        <f t="shared" si="55"/>
        <v>104.7</v>
      </c>
      <c r="L154" s="111">
        <f t="shared" si="55"/>
        <v>104</v>
      </c>
      <c r="M154" s="111">
        <f t="shared" si="55"/>
        <v>104.3</v>
      </c>
      <c r="R154" s="146" t="s">
        <v>82</v>
      </c>
      <c r="S154" s="146"/>
      <c r="T154" s="146"/>
      <c r="U154" s="146"/>
      <c r="V154" s="146"/>
      <c r="W154" s="146"/>
      <c r="X154" s="146"/>
      <c r="Y154" s="146"/>
      <c r="Z154" s="146"/>
      <c r="AA154" s="112"/>
      <c r="AB154" s="28">
        <v>106.527395881592</v>
      </c>
      <c r="AC154" s="28">
        <v>112.67829879122699</v>
      </c>
      <c r="AD154" s="28">
        <v>103.309374078921</v>
      </c>
      <c r="AE154" s="28">
        <v>105.253371821088</v>
      </c>
      <c r="AF154" s="28">
        <v>104.254433636233</v>
      </c>
      <c r="AG154" s="28">
        <v>104.223580069715</v>
      </c>
    </row>
    <row r="155" spans="1:33" ht="31.5">
      <c r="A155" s="25">
        <v>301470</v>
      </c>
      <c r="B155" s="47">
        <f>VALUE(CONCATENATE($A$2, $C$4, C155))</f>
        <v>330100147</v>
      </c>
      <c r="C155" s="25">
        <v>100147</v>
      </c>
      <c r="D155" s="47"/>
      <c r="E155" s="113" t="s">
        <v>83</v>
      </c>
      <c r="F155" s="95" t="s">
        <v>64</v>
      </c>
      <c r="G155" s="31">
        <v>103.1</v>
      </c>
      <c r="H155" s="32">
        <f t="shared" ref="H155:M155" si="56">IFERROR(IF(G153=0, 0, H153/G153/IF(H154&lt;&gt;0, H154, 100)*10000), 0)</f>
        <v>94.428706326723315</v>
      </c>
      <c r="I155" s="32">
        <f t="shared" si="56"/>
        <v>95.693779904306211</v>
      </c>
      <c r="J155" s="32">
        <f t="shared" si="56"/>
        <v>102.33668770254135</v>
      </c>
      <c r="K155" s="32">
        <f t="shared" si="56"/>
        <v>95.510983763132771</v>
      </c>
      <c r="L155" s="32">
        <f t="shared" si="56"/>
        <v>96.15384615384616</v>
      </c>
      <c r="M155" s="32">
        <f t="shared" si="56"/>
        <v>103.86705017577503</v>
      </c>
      <c r="R155" s="1"/>
      <c r="AB155" s="28">
        <v>209.37612732902201</v>
      </c>
      <c r="AC155" s="28">
        <v>117.524739024406</v>
      </c>
      <c r="AD155" s="28">
        <v>99.044490179772197</v>
      </c>
      <c r="AE155" s="28">
        <v>99.146615893059305</v>
      </c>
      <c r="AF155" s="28">
        <v>98.147214528304801</v>
      </c>
      <c r="AG155" s="28">
        <v>98.165932611681498</v>
      </c>
    </row>
    <row r="156" spans="1:33" ht="78.75">
      <c r="A156" s="25">
        <v>301480</v>
      </c>
      <c r="B156" s="33"/>
      <c r="C156" s="25">
        <v>100148</v>
      </c>
      <c r="D156" s="33"/>
      <c r="E156" s="48" t="s">
        <v>84</v>
      </c>
      <c r="F156" s="43"/>
      <c r="G156" s="88">
        <f t="shared" ref="G156:M156" si="57">ROUND(G153-SUM(G158, G162, G166, G170, G174, G178, G182, G186, G190, G194), 1)</f>
        <v>0</v>
      </c>
      <c r="H156" s="88">
        <f t="shared" si="57"/>
        <v>0</v>
      </c>
      <c r="I156" s="88">
        <f t="shared" si="57"/>
        <v>0</v>
      </c>
      <c r="J156" s="88">
        <f t="shared" si="57"/>
        <v>0</v>
      </c>
      <c r="K156" s="88">
        <f t="shared" si="57"/>
        <v>0</v>
      </c>
      <c r="L156" s="88">
        <f t="shared" si="57"/>
        <v>0</v>
      </c>
      <c r="M156" s="88">
        <f t="shared" si="57"/>
        <v>0</v>
      </c>
      <c r="R156" s="114" t="s">
        <v>85</v>
      </c>
      <c r="AB156" s="28"/>
      <c r="AC156" s="28"/>
      <c r="AD156" s="28"/>
      <c r="AE156" s="28"/>
      <c r="AF156" s="28"/>
      <c r="AG156" s="28"/>
    </row>
    <row r="157" spans="1:33" ht="15.75">
      <c r="A157" s="25">
        <v>301490</v>
      </c>
      <c r="B157" s="106"/>
      <c r="C157" s="25">
        <v>100149</v>
      </c>
      <c r="D157" s="106"/>
      <c r="E157" s="115" t="s">
        <v>32</v>
      </c>
      <c r="F157" s="43"/>
      <c r="G157" s="38"/>
      <c r="H157" s="41"/>
      <c r="I157" s="41"/>
      <c r="J157" s="41"/>
      <c r="K157" s="41"/>
      <c r="L157" s="41"/>
      <c r="M157" s="41"/>
      <c r="R157" s="1"/>
      <c r="AB157" s="28"/>
      <c r="AC157" s="28"/>
      <c r="AD157" s="28"/>
      <c r="AE157" s="28"/>
      <c r="AF157" s="28"/>
      <c r="AG157" s="28"/>
    </row>
    <row r="158" spans="1:33" ht="15.75">
      <c r="A158" s="25">
        <v>301500</v>
      </c>
      <c r="B158" s="25">
        <f>VALUE(CONCATENATE($A$2, $C$4, C158))</f>
        <v>330100150</v>
      </c>
      <c r="C158" s="25">
        <v>100150</v>
      </c>
      <c r="D158" s="25"/>
      <c r="E158" s="49" t="s">
        <v>77</v>
      </c>
      <c r="F158" s="43" t="s">
        <v>69</v>
      </c>
      <c r="G158" s="96"/>
      <c r="H158" s="96"/>
      <c r="I158" s="96"/>
      <c r="J158" s="96"/>
      <c r="K158" s="96"/>
      <c r="L158" s="96"/>
      <c r="M158" s="96"/>
      <c r="R158" s="1"/>
      <c r="AB158" s="28">
        <v>180.2</v>
      </c>
      <c r="AC158" s="28">
        <v>185.1</v>
      </c>
      <c r="AD158" s="28">
        <v>188.2</v>
      </c>
      <c r="AE158" s="28">
        <v>190.2</v>
      </c>
      <c r="AF158" s="28">
        <v>192.2</v>
      </c>
      <c r="AG158" s="28">
        <v>194.2</v>
      </c>
    </row>
    <row r="159" spans="1:33" ht="31.5">
      <c r="A159" s="25">
        <v>301510</v>
      </c>
      <c r="B159" s="25">
        <f>VALUE(CONCATENATE($A$2, $C$4, C159))</f>
        <v>330100151</v>
      </c>
      <c r="C159" s="25">
        <v>100151</v>
      </c>
      <c r="D159" s="25"/>
      <c r="E159" s="49" t="s">
        <v>78</v>
      </c>
      <c r="F159" s="43" t="s">
        <v>64</v>
      </c>
      <c r="G159" s="107"/>
      <c r="H159" s="107"/>
      <c r="I159" s="107"/>
      <c r="J159" s="107"/>
      <c r="K159" s="107"/>
      <c r="L159" s="107"/>
      <c r="M159" s="107"/>
      <c r="R159" s="1"/>
      <c r="AB159" s="28">
        <v>106.7</v>
      </c>
      <c r="AC159" s="28">
        <v>112.8</v>
      </c>
      <c r="AD159" s="28">
        <v>89.9</v>
      </c>
      <c r="AE159" s="28">
        <v>104.1</v>
      </c>
      <c r="AF159" s="28">
        <v>103.1</v>
      </c>
      <c r="AG159" s="28">
        <v>103.1</v>
      </c>
    </row>
    <row r="160" spans="1:33" ht="31.5">
      <c r="A160" s="25">
        <v>301520</v>
      </c>
      <c r="B160" s="47">
        <f>VALUE(CONCATENATE($A$2, $C$4, C160))</f>
        <v>330100152</v>
      </c>
      <c r="C160" s="25">
        <v>100152</v>
      </c>
      <c r="D160" s="47"/>
      <c r="E160" s="113" t="s">
        <v>79</v>
      </c>
      <c r="F160" s="95" t="s">
        <v>64</v>
      </c>
      <c r="G160" s="31"/>
      <c r="H160" s="32">
        <f t="shared" ref="H160:M160" si="58">IFERROR(IF(G158=0, 0, H158/G158/IF(H159&lt;&gt;0, H159, 100)*10000), 0)</f>
        <v>0</v>
      </c>
      <c r="I160" s="32">
        <f t="shared" si="58"/>
        <v>0</v>
      </c>
      <c r="J160" s="32">
        <f t="shared" si="58"/>
        <v>0</v>
      </c>
      <c r="K160" s="32">
        <f t="shared" si="58"/>
        <v>0</v>
      </c>
      <c r="L160" s="32">
        <f t="shared" si="58"/>
        <v>0</v>
      </c>
      <c r="M160" s="32">
        <f t="shared" si="58"/>
        <v>0</v>
      </c>
      <c r="R160" s="1"/>
      <c r="AB160" s="28">
        <v>129.711769219584</v>
      </c>
      <c r="AC160" s="28">
        <v>91.063121354523304</v>
      </c>
      <c r="AD160" s="28">
        <v>113.09763113946801</v>
      </c>
      <c r="AE160" s="28">
        <v>97.082323973209</v>
      </c>
      <c r="AF160" s="28">
        <v>98.013118051242202</v>
      </c>
      <c r="AG160" s="28">
        <v>98.002505069182106</v>
      </c>
    </row>
    <row r="161" spans="1:33" ht="15.75">
      <c r="A161" s="25">
        <v>301530</v>
      </c>
      <c r="B161" s="106"/>
      <c r="C161" s="25">
        <v>100153</v>
      </c>
      <c r="D161" s="106"/>
      <c r="E161" s="115" t="s">
        <v>34</v>
      </c>
      <c r="F161" s="116"/>
      <c r="G161" s="38"/>
      <c r="H161" s="41"/>
      <c r="I161" s="41"/>
      <c r="J161" s="41"/>
      <c r="K161" s="41"/>
      <c r="L161" s="41"/>
      <c r="M161" s="41"/>
      <c r="R161" s="1"/>
      <c r="AB161" s="28"/>
      <c r="AC161" s="28"/>
      <c r="AD161" s="28"/>
      <c r="AE161" s="28"/>
      <c r="AF161" s="28"/>
      <c r="AG161" s="28"/>
    </row>
    <row r="162" spans="1:33" ht="15.75">
      <c r="A162" s="25">
        <v>301540</v>
      </c>
      <c r="B162" s="25">
        <f>VALUE(CONCATENATE($A$2, $C$4, C162))</f>
        <v>330100154</v>
      </c>
      <c r="C162" s="25">
        <v>100154</v>
      </c>
      <c r="D162" s="25"/>
      <c r="E162" s="49" t="s">
        <v>77</v>
      </c>
      <c r="F162" s="43" t="s">
        <v>69</v>
      </c>
      <c r="G162" s="96"/>
      <c r="H162" s="96"/>
      <c r="I162" s="96"/>
      <c r="J162" s="96"/>
      <c r="K162" s="96"/>
      <c r="L162" s="96"/>
      <c r="M162" s="96"/>
      <c r="R162" s="1"/>
      <c r="AB162" s="28">
        <v>301</v>
      </c>
      <c r="AC162" s="28">
        <v>350.1</v>
      </c>
      <c r="AD162" s="28">
        <v>355.1</v>
      </c>
      <c r="AE162" s="28">
        <v>360.1</v>
      </c>
      <c r="AF162" s="28">
        <v>365.1</v>
      </c>
      <c r="AG162" s="28">
        <v>370.1</v>
      </c>
    </row>
    <row r="163" spans="1:33" ht="31.5">
      <c r="A163" s="25">
        <v>301550</v>
      </c>
      <c r="B163" s="25">
        <f>VALUE(CONCATENATE($A$2, $C$4, C163))</f>
        <v>330100155</v>
      </c>
      <c r="C163" s="25">
        <v>100155</v>
      </c>
      <c r="D163" s="25"/>
      <c r="E163" s="49" t="s">
        <v>78</v>
      </c>
      <c r="F163" s="43" t="s">
        <v>64</v>
      </c>
      <c r="G163" s="107"/>
      <c r="H163" s="107"/>
      <c r="I163" s="107"/>
      <c r="J163" s="107"/>
      <c r="K163" s="107"/>
      <c r="L163" s="107"/>
      <c r="M163" s="107"/>
      <c r="R163" s="1"/>
      <c r="AB163" s="28">
        <v>106.7</v>
      </c>
      <c r="AC163" s="28">
        <v>106.9</v>
      </c>
      <c r="AD163" s="28">
        <v>100.6</v>
      </c>
      <c r="AE163" s="28">
        <v>104.9</v>
      </c>
      <c r="AF163" s="28">
        <v>104</v>
      </c>
      <c r="AG163" s="28">
        <v>103.9</v>
      </c>
    </row>
    <row r="164" spans="1:33" ht="31.5">
      <c r="A164" s="25">
        <v>301560</v>
      </c>
      <c r="B164" s="47">
        <f>VALUE(CONCATENATE($A$2, $C$4, C164))</f>
        <v>330100156</v>
      </c>
      <c r="C164" s="25">
        <v>100156</v>
      </c>
      <c r="D164" s="47"/>
      <c r="E164" s="113" t="s">
        <v>79</v>
      </c>
      <c r="F164" s="95" t="s">
        <v>64</v>
      </c>
      <c r="G164" s="31"/>
      <c r="H164" s="32">
        <f t="shared" ref="H164:M164" si="59">IFERROR(IF(G162=0, 0, H162/G162/IF(H163&lt;&gt;0, H163, 100)*10000), 0)</f>
        <v>0</v>
      </c>
      <c r="I164" s="32">
        <f t="shared" si="59"/>
        <v>0</v>
      </c>
      <c r="J164" s="32">
        <f t="shared" si="59"/>
        <v>0</v>
      </c>
      <c r="K164" s="32">
        <f t="shared" si="59"/>
        <v>0</v>
      </c>
      <c r="L164" s="32">
        <f t="shared" si="59"/>
        <v>0</v>
      </c>
      <c r="M164" s="32">
        <f t="shared" si="59"/>
        <v>0</v>
      </c>
      <c r="R164" s="1"/>
      <c r="AB164" s="28">
        <v>154.74456607515901</v>
      </c>
      <c r="AC164" s="28">
        <v>108.80476366585999</v>
      </c>
      <c r="AD164" s="28">
        <v>100.823224037665</v>
      </c>
      <c r="AE164" s="28">
        <v>96.671166891588399</v>
      </c>
      <c r="AF164" s="28">
        <v>97.488945378420496</v>
      </c>
      <c r="AG164" s="28">
        <v>97.564473350874394</v>
      </c>
    </row>
    <row r="165" spans="1:33" ht="47.25">
      <c r="A165" s="25">
        <v>301570</v>
      </c>
      <c r="B165" s="106"/>
      <c r="C165" s="25">
        <v>100157</v>
      </c>
      <c r="D165" s="106"/>
      <c r="E165" s="115" t="s">
        <v>80</v>
      </c>
      <c r="F165" s="43"/>
      <c r="G165" s="38"/>
      <c r="H165" s="41"/>
      <c r="I165" s="41"/>
      <c r="J165" s="41"/>
      <c r="K165" s="41"/>
      <c r="L165" s="41"/>
      <c r="M165" s="41"/>
      <c r="R165" s="1"/>
      <c r="AB165" s="28"/>
      <c r="AC165" s="28"/>
      <c r="AD165" s="28"/>
      <c r="AE165" s="28"/>
      <c r="AF165" s="28"/>
      <c r="AG165" s="28"/>
    </row>
    <row r="166" spans="1:33" ht="15.75">
      <c r="A166" s="25">
        <v>301580</v>
      </c>
      <c r="B166" s="25">
        <f>VALUE(CONCATENATE($A$2, $C$4, C166))</f>
        <v>330100158</v>
      </c>
      <c r="C166" s="25">
        <v>100158</v>
      </c>
      <c r="D166" s="25"/>
      <c r="E166" s="49" t="s">
        <v>77</v>
      </c>
      <c r="F166" s="43" t="s">
        <v>69</v>
      </c>
      <c r="G166" s="96" t="str">
        <f t="shared" ref="G166:L166" si="60">IF(AB166="", "", AB166)</f>
        <v/>
      </c>
      <c r="H166" s="96" t="str">
        <f t="shared" si="60"/>
        <v/>
      </c>
      <c r="I166" s="96" t="str">
        <f t="shared" si="60"/>
        <v/>
      </c>
      <c r="J166" s="96" t="str">
        <f t="shared" si="60"/>
        <v/>
      </c>
      <c r="K166" s="96" t="str">
        <f t="shared" si="60"/>
        <v/>
      </c>
      <c r="L166" s="96" t="str">
        <f t="shared" si="60"/>
        <v/>
      </c>
      <c r="M166" s="96"/>
      <c r="R166" s="1"/>
      <c r="AB166" s="28"/>
      <c r="AC166" s="28"/>
      <c r="AD166" s="28"/>
      <c r="AE166" s="28"/>
      <c r="AF166" s="28"/>
      <c r="AG166" s="28"/>
    </row>
    <row r="167" spans="1:33" ht="31.5">
      <c r="A167" s="25">
        <v>301590</v>
      </c>
      <c r="B167" s="25">
        <f>VALUE(CONCATENATE($A$2, $C$4, C167))</f>
        <v>330100159</v>
      </c>
      <c r="C167" s="25">
        <v>100159</v>
      </c>
      <c r="D167" s="25"/>
      <c r="E167" s="49" t="s">
        <v>78</v>
      </c>
      <c r="F167" s="43" t="s">
        <v>64</v>
      </c>
      <c r="G167" s="107" t="str">
        <f>IF(AB167="", "", AB167)</f>
        <v/>
      </c>
      <c r="H167" s="107" t="str">
        <f>IF(AC167="", "", AC167)</f>
        <v/>
      </c>
      <c r="I167" s="107" t="str">
        <f>IF(AD167="", "", AD167)</f>
        <v/>
      </c>
      <c r="J167" s="107"/>
      <c r="K167" s="107"/>
      <c r="L167" s="107"/>
      <c r="M167" s="107"/>
      <c r="R167" s="1"/>
      <c r="AB167" s="28"/>
      <c r="AC167" s="28"/>
      <c r="AD167" s="28"/>
      <c r="AE167" s="28"/>
      <c r="AF167" s="28"/>
      <c r="AG167" s="28"/>
    </row>
    <row r="168" spans="1:33" ht="31.5">
      <c r="A168" s="25">
        <v>301600</v>
      </c>
      <c r="B168" s="47">
        <f>VALUE(CONCATENATE($A$2, $C$4, C168))</f>
        <v>330100160</v>
      </c>
      <c r="C168" s="25">
        <v>100160</v>
      </c>
      <c r="D168" s="47"/>
      <c r="E168" s="113" t="s">
        <v>79</v>
      </c>
      <c r="F168" s="95" t="s">
        <v>64</v>
      </c>
      <c r="G168" s="31">
        <f>IF(AB168="", "", AB168)</f>
        <v>0</v>
      </c>
      <c r="H168" s="32">
        <f t="shared" ref="H168:M168" si="61">IFERROR(IF(G166=0, 0, H166/G166/IF(H167&lt;&gt;0, H167, 100)*10000), 0)</f>
        <v>0</v>
      </c>
      <c r="I168" s="32">
        <f t="shared" si="61"/>
        <v>0</v>
      </c>
      <c r="J168" s="32">
        <f t="shared" si="61"/>
        <v>0</v>
      </c>
      <c r="K168" s="32">
        <f t="shared" si="61"/>
        <v>0</v>
      </c>
      <c r="L168" s="32">
        <f t="shared" si="61"/>
        <v>0</v>
      </c>
      <c r="M168" s="32">
        <f t="shared" si="61"/>
        <v>0</v>
      </c>
      <c r="R168" s="1"/>
      <c r="AB168" s="28">
        <v>0</v>
      </c>
      <c r="AC168" s="28">
        <v>0</v>
      </c>
      <c r="AD168" s="28">
        <v>0</v>
      </c>
      <c r="AE168" s="28">
        <v>0</v>
      </c>
      <c r="AF168" s="28">
        <v>0</v>
      </c>
      <c r="AG168" s="28">
        <v>0</v>
      </c>
    </row>
    <row r="169" spans="1:33" ht="15.75">
      <c r="A169" s="25">
        <v>301610</v>
      </c>
      <c r="B169" s="106"/>
      <c r="C169" s="25">
        <v>100161</v>
      </c>
      <c r="D169" s="106"/>
      <c r="E169" s="42" t="s">
        <v>36</v>
      </c>
      <c r="F169" s="43"/>
      <c r="G169" s="38"/>
      <c r="H169" s="41"/>
      <c r="I169" s="41"/>
      <c r="J169" s="41"/>
      <c r="K169" s="41"/>
      <c r="L169" s="41"/>
      <c r="M169" s="41"/>
      <c r="R169" s="1"/>
      <c r="AB169" s="28"/>
      <c r="AC169" s="28"/>
      <c r="AD169" s="28"/>
      <c r="AE169" s="28"/>
      <c r="AF169" s="28"/>
      <c r="AG169" s="28"/>
    </row>
    <row r="170" spans="1:33" ht="15.75">
      <c r="A170" s="25">
        <v>301620</v>
      </c>
      <c r="B170" s="25">
        <f>VALUE(CONCATENATE($A$2, $C$4, C170))</f>
        <v>330100162</v>
      </c>
      <c r="C170" s="25">
        <v>100162</v>
      </c>
      <c r="D170" s="25"/>
      <c r="E170" s="49" t="s">
        <v>77</v>
      </c>
      <c r="F170" s="43" t="s">
        <v>69</v>
      </c>
      <c r="G170" s="96" t="str">
        <f t="shared" ref="G170:L170" si="62">IF(AB170="", "", AB170)</f>
        <v/>
      </c>
      <c r="H170" s="96" t="str">
        <f t="shared" si="62"/>
        <v/>
      </c>
      <c r="I170" s="96" t="str">
        <f t="shared" si="62"/>
        <v/>
      </c>
      <c r="J170" s="96" t="str">
        <f t="shared" si="62"/>
        <v/>
      </c>
      <c r="K170" s="96" t="str">
        <f t="shared" si="62"/>
        <v/>
      </c>
      <c r="L170" s="96" t="str">
        <f t="shared" si="62"/>
        <v/>
      </c>
      <c r="M170" s="96"/>
      <c r="R170" s="1"/>
      <c r="AB170" s="28"/>
      <c r="AC170" s="28"/>
      <c r="AD170" s="28"/>
      <c r="AE170" s="28"/>
      <c r="AF170" s="28"/>
      <c r="AG170" s="28"/>
    </row>
    <row r="171" spans="1:33" ht="31.5">
      <c r="A171" s="25">
        <v>301630</v>
      </c>
      <c r="B171" s="25">
        <f>VALUE(CONCATENATE($A$2, $C$4, C171))</f>
        <v>330100163</v>
      </c>
      <c r="C171" s="25">
        <v>100163</v>
      </c>
      <c r="D171" s="25"/>
      <c r="E171" s="49" t="s">
        <v>78</v>
      </c>
      <c r="F171" s="43" t="s">
        <v>64</v>
      </c>
      <c r="G171" s="107" t="str">
        <f>IF(AB171="", "", AB171)</f>
        <v/>
      </c>
      <c r="H171" s="107" t="str">
        <f>IF(AC171="", "", AC171)</f>
        <v/>
      </c>
      <c r="I171" s="107" t="str">
        <f>IF(AD171="", "", AD171)</f>
        <v/>
      </c>
      <c r="J171" s="107"/>
      <c r="K171" s="107"/>
      <c r="L171" s="107"/>
      <c r="M171" s="107"/>
      <c r="R171" s="1"/>
      <c r="AB171" s="28"/>
      <c r="AC171" s="28"/>
      <c r="AD171" s="28"/>
      <c r="AE171" s="28"/>
      <c r="AF171" s="28"/>
      <c r="AG171" s="28"/>
    </row>
    <row r="172" spans="1:33" ht="31.5">
      <c r="A172" s="25">
        <v>301640</v>
      </c>
      <c r="B172" s="47">
        <f>VALUE(CONCATENATE($A$2, $C$4, C172))</f>
        <v>330100164</v>
      </c>
      <c r="C172" s="25">
        <v>100164</v>
      </c>
      <c r="D172" s="47"/>
      <c r="E172" s="113" t="s">
        <v>79</v>
      </c>
      <c r="F172" s="95" t="s">
        <v>64</v>
      </c>
      <c r="G172" s="31">
        <f>IF(AB172="", "", AB172)</f>
        <v>0</v>
      </c>
      <c r="H172" s="32">
        <f t="shared" ref="H172:M172" si="63">IFERROR(IF(G170=0, 0, H170/G170/IF(H171&lt;&gt;0, H171, 100)*10000), 0)</f>
        <v>0</v>
      </c>
      <c r="I172" s="32">
        <f t="shared" si="63"/>
        <v>0</v>
      </c>
      <c r="J172" s="32">
        <f t="shared" si="63"/>
        <v>0</v>
      </c>
      <c r="K172" s="32">
        <f t="shared" si="63"/>
        <v>0</v>
      </c>
      <c r="L172" s="32">
        <f t="shared" si="63"/>
        <v>0</v>
      </c>
      <c r="M172" s="32">
        <f t="shared" si="63"/>
        <v>0</v>
      </c>
      <c r="R172" s="1"/>
      <c r="AB172" s="28">
        <v>0</v>
      </c>
      <c r="AC172" s="28">
        <v>0</v>
      </c>
      <c r="AD172" s="28">
        <v>0</v>
      </c>
      <c r="AE172" s="28">
        <v>0</v>
      </c>
      <c r="AF172" s="28">
        <v>0</v>
      </c>
      <c r="AG172" s="28">
        <v>0</v>
      </c>
    </row>
    <row r="173" spans="1:33" ht="31.5">
      <c r="A173" s="25">
        <v>301650</v>
      </c>
      <c r="B173" s="106"/>
      <c r="C173" s="25">
        <v>100165</v>
      </c>
      <c r="D173" s="106"/>
      <c r="E173" s="115" t="s">
        <v>37</v>
      </c>
      <c r="F173" s="43"/>
      <c r="G173" s="38"/>
      <c r="H173" s="41"/>
      <c r="I173" s="41"/>
      <c r="J173" s="41"/>
      <c r="K173" s="41"/>
      <c r="L173" s="41"/>
      <c r="M173" s="41"/>
      <c r="R173" s="1"/>
      <c r="AB173" s="28"/>
      <c r="AC173" s="28"/>
      <c r="AD173" s="28"/>
      <c r="AE173" s="28"/>
      <c r="AF173" s="28"/>
      <c r="AG173" s="28"/>
    </row>
    <row r="174" spans="1:33" ht="15.75">
      <c r="A174" s="25">
        <v>301660</v>
      </c>
      <c r="B174" s="25">
        <f>VALUE(CONCATENATE($A$2, $C$4, C174))</f>
        <v>330100166</v>
      </c>
      <c r="C174" s="25">
        <v>100166</v>
      </c>
      <c r="D174" s="25"/>
      <c r="E174" s="49" t="s">
        <v>77</v>
      </c>
      <c r="F174" s="43" t="s">
        <v>69</v>
      </c>
      <c r="G174" s="96"/>
      <c r="H174" s="96"/>
      <c r="I174" s="96"/>
      <c r="J174" s="96"/>
      <c r="K174" s="96"/>
      <c r="L174" s="96"/>
      <c r="M174" s="96"/>
      <c r="R174" s="1"/>
      <c r="AB174" s="28">
        <v>1463.3</v>
      </c>
      <c r="AC174" s="28">
        <v>1592.4</v>
      </c>
      <c r="AD174" s="28">
        <v>1630.2</v>
      </c>
      <c r="AE174" s="28">
        <v>1690.5</v>
      </c>
      <c r="AF174" s="28">
        <v>1760.5</v>
      </c>
      <c r="AG174" s="28">
        <v>1830.6</v>
      </c>
    </row>
    <row r="175" spans="1:33" ht="31.5">
      <c r="A175" s="25">
        <v>301670</v>
      </c>
      <c r="B175" s="25">
        <f>VALUE(CONCATENATE($A$2, $C$4, C175))</f>
        <v>330100167</v>
      </c>
      <c r="C175" s="25">
        <v>100167</v>
      </c>
      <c r="D175" s="25"/>
      <c r="E175" s="49" t="s">
        <v>78</v>
      </c>
      <c r="F175" s="43" t="s">
        <v>64</v>
      </c>
      <c r="G175" s="107"/>
      <c r="H175" s="107"/>
      <c r="I175" s="107"/>
      <c r="J175" s="107"/>
      <c r="K175" s="107"/>
      <c r="L175" s="107"/>
      <c r="M175" s="107"/>
      <c r="R175" s="1"/>
      <c r="AB175" s="28">
        <v>106.7</v>
      </c>
      <c r="AC175" s="28">
        <v>104.2</v>
      </c>
      <c r="AD175" s="28">
        <v>101.4</v>
      </c>
      <c r="AE175" s="28">
        <v>104.6</v>
      </c>
      <c r="AF175" s="28">
        <v>104.2</v>
      </c>
      <c r="AG175" s="28">
        <v>104.1</v>
      </c>
    </row>
    <row r="176" spans="1:33" ht="31.5">
      <c r="A176" s="25">
        <v>301680</v>
      </c>
      <c r="B176" s="47">
        <f>VALUE(CONCATENATE($A$2, $C$4, C176))</f>
        <v>330100168</v>
      </c>
      <c r="C176" s="25">
        <v>100168</v>
      </c>
      <c r="D176" s="47"/>
      <c r="E176" s="113" t="s">
        <v>79</v>
      </c>
      <c r="F176" s="95" t="s">
        <v>64</v>
      </c>
      <c r="G176" s="31"/>
      <c r="H176" s="32">
        <f t="shared" ref="H176:M176" si="64">IFERROR(IF(G174=0, 0, H174/G174/IF(H175&lt;&gt;0, H175, 100)*10000), 0)</f>
        <v>0</v>
      </c>
      <c r="I176" s="32">
        <f t="shared" si="64"/>
        <v>0</v>
      </c>
      <c r="J176" s="32">
        <f t="shared" si="64"/>
        <v>0</v>
      </c>
      <c r="K176" s="32">
        <f t="shared" si="64"/>
        <v>0</v>
      </c>
      <c r="L176" s="32">
        <f t="shared" si="64"/>
        <v>0</v>
      </c>
      <c r="M176" s="32">
        <f t="shared" si="64"/>
        <v>0</v>
      </c>
      <c r="R176" s="1"/>
      <c r="AB176" s="28">
        <v>182.70919034843999</v>
      </c>
      <c r="AC176" s="28">
        <v>104.43620386859899</v>
      </c>
      <c r="AD176" s="28">
        <v>100.960330802079</v>
      </c>
      <c r="AE176" s="28">
        <v>99.138558935278297</v>
      </c>
      <c r="AF176" s="28">
        <v>99.943173463994597</v>
      </c>
      <c r="AG176" s="28">
        <v>99.886477757579698</v>
      </c>
    </row>
    <row r="177" spans="1:33" ht="15.75">
      <c r="A177" s="25">
        <v>301690</v>
      </c>
      <c r="B177" s="106"/>
      <c r="C177" s="25">
        <v>100169</v>
      </c>
      <c r="D177" s="106"/>
      <c r="E177" s="115" t="s">
        <v>38</v>
      </c>
      <c r="F177" s="117"/>
      <c r="G177" s="38"/>
      <c r="H177" s="41"/>
      <c r="I177" s="41"/>
      <c r="J177" s="41"/>
      <c r="K177" s="41"/>
      <c r="L177" s="41"/>
      <c r="M177" s="41"/>
      <c r="R177" s="1"/>
      <c r="AB177" s="28"/>
      <c r="AC177" s="28"/>
      <c r="AD177" s="28"/>
      <c r="AE177" s="28"/>
      <c r="AF177" s="28"/>
      <c r="AG177" s="28"/>
    </row>
    <row r="178" spans="1:33" ht="15.75">
      <c r="A178" s="25">
        <v>301700</v>
      </c>
      <c r="B178" s="25">
        <f>VALUE(CONCATENATE($A$2, $C$4, C178))</f>
        <v>330100170</v>
      </c>
      <c r="C178" s="25">
        <v>100170</v>
      </c>
      <c r="D178" s="25"/>
      <c r="E178" s="49" t="s">
        <v>77</v>
      </c>
      <c r="F178" s="43" t="s">
        <v>69</v>
      </c>
      <c r="G178" s="96"/>
      <c r="H178" s="96"/>
      <c r="I178" s="96"/>
      <c r="J178" s="96"/>
      <c r="K178" s="96"/>
      <c r="L178" s="96"/>
      <c r="M178" s="96"/>
      <c r="R178" s="1"/>
      <c r="AB178" s="28">
        <v>220.5</v>
      </c>
      <c r="AC178" s="28">
        <v>280.39999999999998</v>
      </c>
      <c r="AD178" s="28">
        <v>300.5</v>
      </c>
      <c r="AE178" s="28">
        <v>320.7</v>
      </c>
      <c r="AF178" s="28">
        <v>340.6</v>
      </c>
      <c r="AG178" s="28">
        <v>360.8</v>
      </c>
    </row>
    <row r="179" spans="1:33" ht="31.5">
      <c r="A179" s="25">
        <v>301710</v>
      </c>
      <c r="B179" s="25">
        <f>VALUE(CONCATENATE($A$2, $C$4, C179))</f>
        <v>330100171</v>
      </c>
      <c r="C179" s="25">
        <v>100171</v>
      </c>
      <c r="D179" s="25"/>
      <c r="E179" s="49" t="s">
        <v>78</v>
      </c>
      <c r="F179" s="43" t="s">
        <v>64</v>
      </c>
      <c r="G179" s="107"/>
      <c r="H179" s="107"/>
      <c r="I179" s="107"/>
      <c r="J179" s="107"/>
      <c r="K179" s="107"/>
      <c r="L179" s="107"/>
      <c r="M179" s="107"/>
      <c r="R179" s="1"/>
      <c r="AB179" s="28">
        <v>101.8</v>
      </c>
      <c r="AC179" s="28">
        <v>112.9</v>
      </c>
      <c r="AD179" s="28">
        <v>106.2</v>
      </c>
      <c r="AE179" s="28">
        <v>105.3</v>
      </c>
      <c r="AF179" s="28">
        <v>104.8</v>
      </c>
      <c r="AG179" s="28">
        <v>104.6</v>
      </c>
    </row>
    <row r="180" spans="1:33" ht="31.5">
      <c r="A180" s="25">
        <v>301720</v>
      </c>
      <c r="B180" s="47">
        <f>VALUE(CONCATENATE($A$2, $C$4, C180))</f>
        <v>330100172</v>
      </c>
      <c r="C180" s="25">
        <v>100172</v>
      </c>
      <c r="D180" s="47"/>
      <c r="E180" s="113" t="s">
        <v>79</v>
      </c>
      <c r="F180" s="95" t="s">
        <v>64</v>
      </c>
      <c r="G180" s="31"/>
      <c r="H180" s="32">
        <f t="shared" ref="H180:M180" si="65">IFERROR(IF(G178=0, 0, H178/G178/IF(H179&lt;&gt;0, H179, 100)*10000), 0)</f>
        <v>0</v>
      </c>
      <c r="I180" s="32">
        <f t="shared" si="65"/>
        <v>0</v>
      </c>
      <c r="J180" s="32">
        <f t="shared" si="65"/>
        <v>0</v>
      </c>
      <c r="K180" s="32">
        <f t="shared" si="65"/>
        <v>0</v>
      </c>
      <c r="L180" s="32">
        <f t="shared" si="65"/>
        <v>0</v>
      </c>
      <c r="M180" s="32">
        <f t="shared" si="65"/>
        <v>0</v>
      </c>
      <c r="R180" s="1"/>
      <c r="AB180" s="28">
        <v>128.69945263334799</v>
      </c>
      <c r="AC180" s="28">
        <v>112.63554728061899</v>
      </c>
      <c r="AD180" s="28">
        <v>74.046761285330902</v>
      </c>
      <c r="AE180" s="28">
        <v>138.12172542331299</v>
      </c>
      <c r="AF180" s="28">
        <v>101.340816962894</v>
      </c>
      <c r="AG180" s="28">
        <v>101.27218978094</v>
      </c>
    </row>
    <row r="181" spans="1:33" ht="31.5">
      <c r="A181" s="25">
        <v>301730</v>
      </c>
      <c r="B181" s="106"/>
      <c r="C181" s="25">
        <v>100173</v>
      </c>
      <c r="D181" s="106"/>
      <c r="E181" s="115" t="s">
        <v>39</v>
      </c>
      <c r="F181" s="43"/>
      <c r="G181" s="38"/>
      <c r="H181" s="41"/>
      <c r="I181" s="41"/>
      <c r="J181" s="41"/>
      <c r="K181" s="41"/>
      <c r="L181" s="41"/>
      <c r="M181" s="41"/>
      <c r="R181" s="1"/>
      <c r="AB181" s="28"/>
      <c r="AC181" s="28"/>
      <c r="AD181" s="28"/>
      <c r="AE181" s="28"/>
      <c r="AF181" s="28"/>
      <c r="AG181" s="28"/>
    </row>
    <row r="182" spans="1:33" ht="15.75">
      <c r="A182" s="25">
        <v>301740</v>
      </c>
      <c r="B182" s="25">
        <f>VALUE(CONCATENATE($A$2, $C$4, C182))</f>
        <v>330100174</v>
      </c>
      <c r="C182" s="25">
        <v>100174</v>
      </c>
      <c r="D182" s="25"/>
      <c r="E182" s="49" t="s">
        <v>77</v>
      </c>
      <c r="F182" s="43" t="s">
        <v>69</v>
      </c>
      <c r="G182" s="96" t="str">
        <f t="shared" ref="G182:L182" si="66">IF(AB182="", "", AB182)</f>
        <v/>
      </c>
      <c r="H182" s="96" t="str">
        <f t="shared" si="66"/>
        <v/>
      </c>
      <c r="I182" s="96" t="str">
        <f t="shared" si="66"/>
        <v/>
      </c>
      <c r="J182" s="96" t="str">
        <f t="shared" si="66"/>
        <v/>
      </c>
      <c r="K182" s="96" t="str">
        <f t="shared" si="66"/>
        <v/>
      </c>
      <c r="L182" s="96" t="str">
        <f t="shared" si="66"/>
        <v/>
      </c>
      <c r="M182" s="96"/>
      <c r="R182" s="1"/>
      <c r="AB182" s="28"/>
      <c r="AC182" s="28"/>
      <c r="AD182" s="28"/>
      <c r="AE182" s="28"/>
      <c r="AF182" s="28"/>
      <c r="AG182" s="28"/>
    </row>
    <row r="183" spans="1:33" ht="31.5">
      <c r="A183" s="25">
        <v>301750</v>
      </c>
      <c r="B183" s="25">
        <f>VALUE(CONCATENATE($A$2, $C$4, C183))</f>
        <v>330100175</v>
      </c>
      <c r="C183" s="25">
        <v>100175</v>
      </c>
      <c r="D183" s="25"/>
      <c r="E183" s="49" t="s">
        <v>78</v>
      </c>
      <c r="F183" s="43" t="s">
        <v>64</v>
      </c>
      <c r="G183" s="107" t="str">
        <f>IF(AB183="", "", AB183)</f>
        <v/>
      </c>
      <c r="H183" s="107" t="str">
        <f>IF(AC183="", "", AC183)</f>
        <v/>
      </c>
      <c r="I183" s="107" t="str">
        <f>IF(AD183="", "", AD183)</f>
        <v/>
      </c>
      <c r="J183" s="107"/>
      <c r="K183" s="107"/>
      <c r="L183" s="107"/>
      <c r="M183" s="107"/>
      <c r="R183" s="1"/>
      <c r="AB183" s="28"/>
      <c r="AC183" s="28"/>
      <c r="AD183" s="28"/>
      <c r="AE183" s="28"/>
      <c r="AF183" s="28"/>
      <c r="AG183" s="28"/>
    </row>
    <row r="184" spans="1:33" ht="31.5">
      <c r="A184" s="25">
        <v>301760</v>
      </c>
      <c r="B184" s="47">
        <f>VALUE(CONCATENATE($A$2, $C$4, C184))</f>
        <v>330100176</v>
      </c>
      <c r="C184" s="25">
        <v>100176</v>
      </c>
      <c r="D184" s="47"/>
      <c r="E184" s="113" t="s">
        <v>79</v>
      </c>
      <c r="F184" s="95" t="s">
        <v>64</v>
      </c>
      <c r="G184" s="31">
        <f>IF(AB184="", "", AB184)</f>
        <v>0</v>
      </c>
      <c r="H184" s="32">
        <f t="shared" ref="H184:M184" si="67">IFERROR(IF(G182=0, 0, H182/G182/IF(H183&lt;&gt;0, H183, 100)*10000), 0)</f>
        <v>0</v>
      </c>
      <c r="I184" s="32">
        <f t="shared" si="67"/>
        <v>0</v>
      </c>
      <c r="J184" s="32">
        <f t="shared" si="67"/>
        <v>0</v>
      </c>
      <c r="K184" s="32">
        <f t="shared" si="67"/>
        <v>0</v>
      </c>
      <c r="L184" s="32">
        <f t="shared" si="67"/>
        <v>0</v>
      </c>
      <c r="M184" s="32">
        <f t="shared" si="67"/>
        <v>0</v>
      </c>
      <c r="R184" s="1"/>
      <c r="AB184" s="28">
        <v>0</v>
      </c>
      <c r="AC184" s="28">
        <v>0</v>
      </c>
      <c r="AD184" s="28">
        <v>0</v>
      </c>
      <c r="AE184" s="28">
        <v>0</v>
      </c>
      <c r="AF184" s="28">
        <v>0</v>
      </c>
      <c r="AG184" s="28">
        <v>0</v>
      </c>
    </row>
    <row r="185" spans="1:33" ht="31.5">
      <c r="A185" s="25">
        <v>301770</v>
      </c>
      <c r="B185" s="106"/>
      <c r="C185" s="25">
        <v>100177</v>
      </c>
      <c r="D185" s="106"/>
      <c r="E185" s="115" t="s">
        <v>40</v>
      </c>
      <c r="F185" s="117"/>
      <c r="G185" s="38"/>
      <c r="H185" s="41"/>
      <c r="I185" s="41"/>
      <c r="J185" s="41"/>
      <c r="K185" s="41"/>
      <c r="L185" s="41"/>
      <c r="M185" s="41"/>
      <c r="R185" s="1"/>
      <c r="AB185" s="28"/>
      <c r="AC185" s="28"/>
      <c r="AD185" s="28"/>
      <c r="AE185" s="28"/>
      <c r="AF185" s="28"/>
      <c r="AG185" s="28"/>
    </row>
    <row r="186" spans="1:33" ht="15.75">
      <c r="A186" s="25">
        <v>301780</v>
      </c>
      <c r="B186" s="25">
        <f>VALUE(CONCATENATE($A$2, $C$4, C186))</f>
        <v>330100178</v>
      </c>
      <c r="C186" s="25">
        <v>100178</v>
      </c>
      <c r="D186" s="25"/>
      <c r="E186" s="49" t="s">
        <v>77</v>
      </c>
      <c r="F186" s="43" t="s">
        <v>69</v>
      </c>
      <c r="G186" s="96"/>
      <c r="H186" s="96"/>
      <c r="I186" s="96"/>
      <c r="J186" s="96"/>
      <c r="K186" s="96"/>
      <c r="L186" s="96"/>
      <c r="M186" s="96"/>
      <c r="R186" s="1"/>
      <c r="AB186" s="28">
        <v>3924.5</v>
      </c>
      <c r="AC186" s="28">
        <v>5704.2</v>
      </c>
      <c r="AD186" s="28">
        <v>5905.3</v>
      </c>
      <c r="AE186" s="28">
        <v>6101.3</v>
      </c>
      <c r="AF186" s="28">
        <v>6203.2</v>
      </c>
      <c r="AG186" s="28">
        <v>6308.6</v>
      </c>
    </row>
    <row r="187" spans="1:33" ht="31.5">
      <c r="A187" s="25">
        <v>301790</v>
      </c>
      <c r="B187" s="25">
        <f>VALUE(CONCATENATE($A$2, $C$4, C187))</f>
        <v>330100179</v>
      </c>
      <c r="C187" s="25">
        <v>100179</v>
      </c>
      <c r="D187" s="25"/>
      <c r="E187" s="49" t="s">
        <v>78</v>
      </c>
      <c r="F187" s="43" t="s">
        <v>64</v>
      </c>
      <c r="G187" s="107"/>
      <c r="H187" s="107"/>
      <c r="I187" s="107"/>
      <c r="J187" s="107"/>
      <c r="K187" s="107"/>
      <c r="L187" s="107"/>
      <c r="M187" s="107"/>
      <c r="R187" s="1"/>
      <c r="AB187" s="28">
        <v>106.7</v>
      </c>
      <c r="AC187" s="28">
        <v>115.4</v>
      </c>
      <c r="AD187" s="28">
        <v>104.2</v>
      </c>
      <c r="AE187" s="28">
        <v>105.5</v>
      </c>
      <c r="AF187" s="28">
        <v>104.3</v>
      </c>
      <c r="AG187" s="28">
        <v>104.3</v>
      </c>
    </row>
    <row r="188" spans="1:33" ht="31.5">
      <c r="A188" s="25">
        <v>301800</v>
      </c>
      <c r="B188" s="47">
        <f>VALUE(CONCATENATE($A$2, $C$4, C188))</f>
        <v>330100180</v>
      </c>
      <c r="C188" s="25">
        <v>100180</v>
      </c>
      <c r="D188" s="47"/>
      <c r="E188" s="113" t="s">
        <v>79</v>
      </c>
      <c r="F188" s="95" t="s">
        <v>64</v>
      </c>
      <c r="G188" s="31"/>
      <c r="H188" s="32">
        <f t="shared" ref="H188:M188" si="68">IFERROR(IF(G186=0, 0, H186/G186/IF(H187&lt;&gt;0, H187, 100)*10000), 0)</f>
        <v>0</v>
      </c>
      <c r="I188" s="32">
        <f t="shared" si="68"/>
        <v>0</v>
      </c>
      <c r="J188" s="32">
        <f t="shared" si="68"/>
        <v>0</v>
      </c>
      <c r="K188" s="32">
        <f t="shared" si="68"/>
        <v>0</v>
      </c>
      <c r="L188" s="32">
        <f t="shared" si="68"/>
        <v>0</v>
      </c>
      <c r="M188" s="32">
        <f t="shared" si="68"/>
        <v>0</v>
      </c>
      <c r="R188" s="1"/>
      <c r="AB188" s="28">
        <v>253.43273984200999</v>
      </c>
      <c r="AC188" s="28">
        <v>125.951864845846</v>
      </c>
      <c r="AD188" s="28">
        <v>99.352660709107397</v>
      </c>
      <c r="AE188" s="28">
        <v>97.932751067941794</v>
      </c>
      <c r="AF188" s="28">
        <v>97.478557883684402</v>
      </c>
      <c r="AG188" s="28">
        <v>97.506349983962807</v>
      </c>
    </row>
    <row r="189" spans="1:33" ht="31.5">
      <c r="A189" s="25">
        <v>301810</v>
      </c>
      <c r="B189" s="106"/>
      <c r="C189" s="25">
        <v>100181</v>
      </c>
      <c r="D189" s="106"/>
      <c r="E189" s="115" t="s">
        <v>41</v>
      </c>
      <c r="F189" s="43"/>
      <c r="G189" s="38"/>
      <c r="H189" s="41"/>
      <c r="I189" s="41"/>
      <c r="J189" s="41"/>
      <c r="K189" s="41"/>
      <c r="L189" s="41"/>
      <c r="M189" s="41"/>
      <c r="R189" s="1"/>
      <c r="AB189" s="28"/>
      <c r="AC189" s="28"/>
      <c r="AD189" s="28"/>
      <c r="AE189" s="28"/>
      <c r="AF189" s="28"/>
      <c r="AG189" s="28"/>
    </row>
    <row r="190" spans="1:33" ht="15.75">
      <c r="A190" s="25">
        <v>301820</v>
      </c>
      <c r="B190" s="25">
        <f>VALUE(CONCATENATE($A$2, $C$4, C190))</f>
        <v>330100182</v>
      </c>
      <c r="C190" s="25">
        <v>100182</v>
      </c>
      <c r="D190" s="25"/>
      <c r="E190" s="49" t="s">
        <v>77</v>
      </c>
      <c r="F190" s="43" t="s">
        <v>69</v>
      </c>
      <c r="G190" s="96"/>
      <c r="H190" s="96"/>
      <c r="I190" s="96"/>
      <c r="J190" s="96"/>
      <c r="K190" s="96"/>
      <c r="L190" s="96"/>
      <c r="M190" s="96"/>
      <c r="R190" s="1"/>
      <c r="AB190" s="28">
        <v>100.2</v>
      </c>
      <c r="AC190" s="28">
        <v>105.2</v>
      </c>
      <c r="AD190" s="28">
        <v>107.6</v>
      </c>
      <c r="AE190" s="28">
        <v>110.5</v>
      </c>
      <c r="AF190" s="28">
        <v>113.5</v>
      </c>
      <c r="AG190" s="28">
        <v>116.3</v>
      </c>
    </row>
    <row r="191" spans="1:33" ht="31.5">
      <c r="A191" s="25">
        <v>301830</v>
      </c>
      <c r="B191" s="25">
        <f>VALUE(CONCATENATE($A$2, $C$4, C191))</f>
        <v>330100183</v>
      </c>
      <c r="C191" s="25">
        <v>100183</v>
      </c>
      <c r="D191" s="25"/>
      <c r="E191" s="49" t="s">
        <v>78</v>
      </c>
      <c r="F191" s="43" t="s">
        <v>64</v>
      </c>
      <c r="G191" s="107"/>
      <c r="H191" s="107"/>
      <c r="I191" s="107"/>
      <c r="J191" s="107"/>
      <c r="K191" s="107"/>
      <c r="L191" s="107"/>
      <c r="M191" s="107"/>
      <c r="R191" s="1"/>
      <c r="AB191" s="28">
        <v>106.7</v>
      </c>
      <c r="AC191" s="28">
        <v>116.5</v>
      </c>
      <c r="AD191" s="28">
        <v>109</v>
      </c>
      <c r="AE191" s="28">
        <v>104.6</v>
      </c>
      <c r="AF191" s="28">
        <v>104</v>
      </c>
      <c r="AG191" s="28">
        <v>104</v>
      </c>
    </row>
    <row r="192" spans="1:33" ht="31.5">
      <c r="A192" s="25">
        <v>301840</v>
      </c>
      <c r="B192" s="47">
        <f>VALUE(CONCATENATE($A$2, $C$4, C192))</f>
        <v>330100184</v>
      </c>
      <c r="C192" s="25">
        <v>100184</v>
      </c>
      <c r="D192" s="47"/>
      <c r="E192" s="113" t="s">
        <v>79</v>
      </c>
      <c r="F192" s="95" t="s">
        <v>64</v>
      </c>
      <c r="G192" s="31"/>
      <c r="H192" s="32">
        <f t="shared" ref="H192:M192" si="69">IFERROR(IF(G190=0, 0, H190/G190/IF(H191&lt;&gt;0, H191, 100)*10000), 0)</f>
        <v>0</v>
      </c>
      <c r="I192" s="32">
        <f t="shared" si="69"/>
        <v>0</v>
      </c>
      <c r="J192" s="32">
        <f t="shared" si="69"/>
        <v>0</v>
      </c>
      <c r="K192" s="32">
        <f t="shared" si="69"/>
        <v>0</v>
      </c>
      <c r="L192" s="32">
        <f t="shared" si="69"/>
        <v>0</v>
      </c>
      <c r="M192" s="32">
        <f t="shared" si="69"/>
        <v>0</v>
      </c>
      <c r="R192" s="1"/>
      <c r="AB192" s="28">
        <v>127.592600138544</v>
      </c>
      <c r="AC192" s="28">
        <v>90.120188806935502</v>
      </c>
      <c r="AD192" s="28">
        <v>93.836118184672301</v>
      </c>
      <c r="AE192" s="28">
        <v>98.178936220119894</v>
      </c>
      <c r="AF192" s="28">
        <v>98.7643578141316</v>
      </c>
      <c r="AG192" s="28">
        <v>98.525923415791297</v>
      </c>
    </row>
    <row r="193" spans="1:33" ht="15.75">
      <c r="A193" s="25">
        <v>301850</v>
      </c>
      <c r="B193" s="106"/>
      <c r="C193" s="25">
        <v>100185</v>
      </c>
      <c r="D193" s="106"/>
      <c r="E193" s="42" t="s">
        <v>42</v>
      </c>
      <c r="F193" s="117"/>
      <c r="G193" s="38"/>
      <c r="H193" s="41"/>
      <c r="I193" s="41"/>
      <c r="J193" s="41"/>
      <c r="K193" s="41"/>
      <c r="L193" s="41"/>
      <c r="M193" s="41"/>
      <c r="R193" s="1"/>
      <c r="AB193" s="28"/>
      <c r="AC193" s="28"/>
      <c r="AD193" s="28"/>
      <c r="AE193" s="28"/>
      <c r="AF193" s="28"/>
      <c r="AG193" s="28"/>
    </row>
    <row r="194" spans="1:33" ht="15.75">
      <c r="A194" s="25">
        <v>301860</v>
      </c>
      <c r="B194" s="25">
        <f>VALUE(CONCATENATE($A$2, $C$4, C194))</f>
        <v>330100186</v>
      </c>
      <c r="C194" s="25">
        <v>100186</v>
      </c>
      <c r="D194" s="25"/>
      <c r="E194" s="49" t="s">
        <v>77</v>
      </c>
      <c r="F194" s="43" t="s">
        <v>69</v>
      </c>
      <c r="G194" s="94">
        <v>1.1000000000000001</v>
      </c>
      <c r="H194" s="94">
        <v>1.1000000000000001</v>
      </c>
      <c r="I194" s="94">
        <v>1.1000000000000001</v>
      </c>
      <c r="J194" s="94">
        <v>1.2</v>
      </c>
      <c r="K194" s="94">
        <v>1.2</v>
      </c>
      <c r="L194" s="94">
        <v>1.2</v>
      </c>
      <c r="M194" s="96">
        <v>1.3</v>
      </c>
      <c r="R194" s="1"/>
      <c r="AB194" s="28">
        <v>70</v>
      </c>
      <c r="AC194" s="28">
        <v>72</v>
      </c>
      <c r="AD194" s="28">
        <v>75</v>
      </c>
      <c r="AE194" s="28">
        <v>78</v>
      </c>
      <c r="AF194" s="28">
        <v>81.8</v>
      </c>
      <c r="AG194" s="28">
        <v>85.7</v>
      </c>
    </row>
    <row r="195" spans="1:33" ht="31.5">
      <c r="A195" s="25">
        <v>301870</v>
      </c>
      <c r="B195" s="25">
        <f>VALUE(CONCATENATE($A$2, $C$4, C195))</f>
        <v>330100187</v>
      </c>
      <c r="C195" s="25">
        <v>100187</v>
      </c>
      <c r="D195" s="25"/>
      <c r="E195" s="49" t="s">
        <v>78</v>
      </c>
      <c r="F195" s="43" t="s">
        <v>64</v>
      </c>
      <c r="G195" s="107">
        <f>IF(AB195="", "", AB195)</f>
        <v>106.7</v>
      </c>
      <c r="H195" s="107">
        <f>IF(AC195="", "", AC195)</f>
        <v>105.9</v>
      </c>
      <c r="I195" s="107">
        <f>IF(AD195="", "", AD195)</f>
        <v>104.5</v>
      </c>
      <c r="J195" s="107">
        <f>J404</f>
        <v>106.6</v>
      </c>
      <c r="K195" s="107">
        <f>K404</f>
        <v>104.7</v>
      </c>
      <c r="L195" s="107">
        <f>L404</f>
        <v>104</v>
      </c>
      <c r="M195" s="107">
        <f>M404</f>
        <v>104.3</v>
      </c>
      <c r="R195" s="1"/>
      <c r="AB195" s="28">
        <v>106.7</v>
      </c>
      <c r="AC195" s="28">
        <v>105.9</v>
      </c>
      <c r="AD195" s="28">
        <v>104.5</v>
      </c>
      <c r="AE195" s="28">
        <v>105.3</v>
      </c>
      <c r="AF195" s="28">
        <v>103.9</v>
      </c>
      <c r="AG195" s="28">
        <v>103.9</v>
      </c>
    </row>
    <row r="196" spans="1:33" ht="31.5">
      <c r="A196" s="25">
        <v>301880</v>
      </c>
      <c r="B196" s="47">
        <f>VALUE(CONCATENATE($A$2, $C$4, C196))</f>
        <v>330100188</v>
      </c>
      <c r="C196" s="25">
        <v>100188</v>
      </c>
      <c r="D196" s="47"/>
      <c r="E196" s="113" t="s">
        <v>79</v>
      </c>
      <c r="F196" s="95" t="s">
        <v>64</v>
      </c>
      <c r="G196" s="31">
        <v>103.1</v>
      </c>
      <c r="H196" s="32">
        <f t="shared" ref="H196:M196" si="70">IFERROR(IF(G194=0, 0, H194/G194/IF(H195&lt;&gt;0, H195, 100)*10000), 0)</f>
        <v>94.428706326723315</v>
      </c>
      <c r="I196" s="32">
        <f t="shared" si="70"/>
        <v>95.693779904306211</v>
      </c>
      <c r="J196" s="32">
        <f t="shared" si="70"/>
        <v>102.33668770254135</v>
      </c>
      <c r="K196" s="32">
        <f t="shared" si="70"/>
        <v>95.510983763132771</v>
      </c>
      <c r="L196" s="32">
        <f t="shared" si="70"/>
        <v>96.15384615384616</v>
      </c>
      <c r="M196" s="32">
        <f t="shared" si="70"/>
        <v>103.86705017577503</v>
      </c>
      <c r="R196" s="1"/>
      <c r="AB196" s="28">
        <v>130.68625217965999</v>
      </c>
      <c r="AC196" s="28">
        <v>97.126669364629706</v>
      </c>
      <c r="AD196" s="28">
        <v>99.681020733652304</v>
      </c>
      <c r="AE196" s="28">
        <v>98.765432098765402</v>
      </c>
      <c r="AF196" s="28">
        <v>100.935317489697</v>
      </c>
      <c r="AG196" s="28">
        <v>100.835155112001</v>
      </c>
    </row>
    <row r="197" spans="1:33" ht="15.75">
      <c r="A197" s="25">
        <v>301890</v>
      </c>
      <c r="B197" s="106"/>
      <c r="C197" s="25">
        <v>100189</v>
      </c>
      <c r="D197" s="106"/>
      <c r="E197" s="37"/>
      <c r="F197" s="23"/>
      <c r="G197" s="38"/>
      <c r="H197" s="41"/>
      <c r="I197" s="41"/>
      <c r="J197" s="41"/>
      <c r="K197" s="41"/>
      <c r="L197" s="41"/>
      <c r="M197" s="41"/>
      <c r="R197" s="1"/>
      <c r="AB197" s="28"/>
      <c r="AC197" s="28"/>
      <c r="AD197" s="28"/>
      <c r="AE197" s="28"/>
      <c r="AF197" s="28"/>
      <c r="AG197" s="28"/>
    </row>
    <row r="198" spans="1:33" ht="15.75">
      <c r="A198" s="25">
        <v>301900</v>
      </c>
      <c r="B198" s="25">
        <f>VALUE(CONCATENATE($A$2, $C$4, C198))</f>
        <v>330100190</v>
      </c>
      <c r="C198" s="25">
        <v>100190</v>
      </c>
      <c r="D198" s="25">
        <v>36041</v>
      </c>
      <c r="E198" s="53" t="s">
        <v>86</v>
      </c>
      <c r="F198" s="54" t="s">
        <v>69</v>
      </c>
      <c r="G198" s="62">
        <f t="shared" ref="G198:M198" si="71">ROUND(SUM(G203, G207, G211, G215, G219, G223, G227, G231, G235, G239), 1)</f>
        <v>0</v>
      </c>
      <c r="H198" s="62">
        <f t="shared" si="71"/>
        <v>0</v>
      </c>
      <c r="I198" s="62">
        <f t="shared" si="71"/>
        <v>0</v>
      </c>
      <c r="J198" s="62">
        <f t="shared" si="71"/>
        <v>0</v>
      </c>
      <c r="K198" s="62">
        <f t="shared" si="71"/>
        <v>0</v>
      </c>
      <c r="L198" s="62">
        <f t="shared" si="71"/>
        <v>0</v>
      </c>
      <c r="M198" s="62">
        <f t="shared" si="71"/>
        <v>0</v>
      </c>
      <c r="O198" s="118">
        <v>3791.625</v>
      </c>
      <c r="P198" s="118">
        <v>3781.357</v>
      </c>
      <c r="Q198" s="118">
        <v>0</v>
      </c>
      <c r="R198" s="1"/>
      <c r="AB198" s="28">
        <v>3791.625</v>
      </c>
      <c r="AC198" s="28">
        <v>3781.357</v>
      </c>
      <c r="AD198" s="28">
        <v>3788.5</v>
      </c>
      <c r="AE198" s="28">
        <v>3945.6</v>
      </c>
      <c r="AF198" s="28">
        <v>4152</v>
      </c>
      <c r="AG198" s="28">
        <v>4408.3</v>
      </c>
    </row>
    <row r="199" spans="1:33" ht="31.5" customHeight="1">
      <c r="A199" s="25">
        <v>301910</v>
      </c>
      <c r="B199" s="25">
        <f>VALUE(CONCATENATE($A$2, $C$4, C199))</f>
        <v>330100191</v>
      </c>
      <c r="C199" s="25">
        <v>100191</v>
      </c>
      <c r="D199" s="25"/>
      <c r="E199" s="59" t="s">
        <v>78</v>
      </c>
      <c r="F199" s="54" t="s">
        <v>64</v>
      </c>
      <c r="G199" s="111">
        <f t="shared" ref="G199:M199" si="72">SUM(IFERROR(G203/G198*IF(G204&lt;&gt;0, G204, 100), 0), IFERROR(G207/G198*IF(G208&lt;&gt;0, G208, 100), 0), IFERROR(G211/G198*IF(G212&lt;&gt;0, G212, 100), 0), IFERROR(G215/G198*IF(G216&lt;&gt;0, G216, 100), 0), IFERROR(G219/G198*IF(G220&lt;&gt;0, G220, 100), 0), IFERROR(G223/G198*IF(G224&lt;&gt;0, G224, 100), 0), IFERROR(G227/G198*IF(G228&lt;&gt;0, G228, 100), 0), IFERROR(G231/G198*IF(G232&lt;&gt;0, G232, 100), 0), IFERROR(G235/G198*IF(G236&lt;&gt;0, G236, 100), 0), IFERROR(G239/G198*IF(G240&lt;&gt;0, G240, 100), 0))</f>
        <v>0</v>
      </c>
      <c r="H199" s="111">
        <f t="shared" si="72"/>
        <v>0</v>
      </c>
      <c r="I199" s="111">
        <f t="shared" si="72"/>
        <v>0</v>
      </c>
      <c r="J199" s="111">
        <f t="shared" si="72"/>
        <v>0</v>
      </c>
      <c r="K199" s="111">
        <f t="shared" si="72"/>
        <v>0</v>
      </c>
      <c r="L199" s="111">
        <f t="shared" si="72"/>
        <v>0</v>
      </c>
      <c r="M199" s="111">
        <f t="shared" si="72"/>
        <v>0</v>
      </c>
      <c r="R199" s="146" t="s">
        <v>87</v>
      </c>
      <c r="S199" s="146"/>
      <c r="T199" s="146"/>
      <c r="U199" s="146"/>
      <c r="V199" s="146"/>
      <c r="W199" s="146"/>
      <c r="X199" s="146"/>
      <c r="Y199" s="146"/>
      <c r="Z199" s="146"/>
      <c r="AA199" s="112"/>
      <c r="AB199" s="28">
        <v>106.698621092539</v>
      </c>
      <c r="AC199" s="28">
        <v>110.714344718047</v>
      </c>
      <c r="AD199" s="28">
        <v>97.023244027979402</v>
      </c>
      <c r="AE199" s="28">
        <v>104.73052767639901</v>
      </c>
      <c r="AF199" s="28">
        <v>103.68641522158001</v>
      </c>
      <c r="AG199" s="28">
        <v>103.667420547603</v>
      </c>
    </row>
    <row r="200" spans="1:33" ht="31.5">
      <c r="A200" s="25">
        <v>301920</v>
      </c>
      <c r="B200" s="47">
        <f>VALUE(CONCATENATE($A$2, $C$4, C200))</f>
        <v>330100192</v>
      </c>
      <c r="C200" s="25">
        <v>100192</v>
      </c>
      <c r="D200" s="47"/>
      <c r="E200" s="119" t="s">
        <v>79</v>
      </c>
      <c r="F200" s="97" t="s">
        <v>64</v>
      </c>
      <c r="G200" s="31"/>
      <c r="H200" s="32">
        <f t="shared" ref="H200:M200" si="73">IFERROR(IF(G198=0, 0, H198/G198/IF(H199&lt;&gt;0, H199, 100)*10000), 0)</f>
        <v>0</v>
      </c>
      <c r="I200" s="32">
        <f t="shared" si="73"/>
        <v>0</v>
      </c>
      <c r="J200" s="32">
        <f t="shared" si="73"/>
        <v>0</v>
      </c>
      <c r="K200" s="32">
        <f t="shared" si="73"/>
        <v>0</v>
      </c>
      <c r="L200" s="32">
        <f t="shared" si="73"/>
        <v>0</v>
      </c>
      <c r="M200" s="32">
        <f t="shared" si="73"/>
        <v>0</v>
      </c>
      <c r="R200" s="120"/>
      <c r="S200" s="120"/>
      <c r="T200" s="120"/>
      <c r="U200" s="120"/>
      <c r="V200" s="120"/>
      <c r="W200" s="120"/>
      <c r="X200" s="120"/>
      <c r="Y200" s="120"/>
      <c r="Z200" s="120"/>
      <c r="AA200" s="120"/>
      <c r="AB200" s="28">
        <v>173.52390386758299</v>
      </c>
      <c r="AC200" s="28">
        <v>90.077932432755503</v>
      </c>
      <c r="AD200" s="28">
        <v>103.262781453502</v>
      </c>
      <c r="AE200" s="28">
        <v>99.442600206473202</v>
      </c>
      <c r="AF200" s="28">
        <v>101.489807828181</v>
      </c>
      <c r="AG200" s="28">
        <v>102.41687132584001</v>
      </c>
    </row>
    <row r="201" spans="1:33" ht="78.75">
      <c r="A201" s="25">
        <v>301930</v>
      </c>
      <c r="B201" s="33"/>
      <c r="C201" s="25">
        <v>100193</v>
      </c>
      <c r="D201" s="33"/>
      <c r="E201" s="57" t="s">
        <v>88</v>
      </c>
      <c r="F201" s="54"/>
      <c r="G201" s="88">
        <f t="shared" ref="G201:M201" si="74">ROUND(G198-SUM(G203, G207, G211, G215, G219, G223, G227, G231, G235, G239), 1)</f>
        <v>0</v>
      </c>
      <c r="H201" s="88">
        <f t="shared" si="74"/>
        <v>0</v>
      </c>
      <c r="I201" s="88">
        <f t="shared" si="74"/>
        <v>0</v>
      </c>
      <c r="J201" s="88">
        <f t="shared" si="74"/>
        <v>0</v>
      </c>
      <c r="K201" s="88">
        <f t="shared" si="74"/>
        <v>0</v>
      </c>
      <c r="L201" s="88">
        <f t="shared" si="74"/>
        <v>0</v>
      </c>
      <c r="M201" s="88">
        <f t="shared" si="74"/>
        <v>0</v>
      </c>
      <c r="R201" s="114" t="s">
        <v>89</v>
      </c>
      <c r="S201" s="121"/>
      <c r="T201" s="121"/>
      <c r="U201" s="121"/>
      <c r="V201" s="121"/>
      <c r="W201" s="121"/>
      <c r="X201" s="121"/>
      <c r="Y201" s="121"/>
      <c r="AB201" s="28"/>
      <c r="AC201" s="28"/>
      <c r="AD201" s="28"/>
      <c r="AE201" s="28"/>
      <c r="AF201" s="28"/>
      <c r="AG201" s="28"/>
    </row>
    <row r="202" spans="1:33" ht="15.75">
      <c r="A202" s="25">
        <v>301940</v>
      </c>
      <c r="B202" s="106"/>
      <c r="C202" s="25">
        <v>100194</v>
      </c>
      <c r="D202" s="106"/>
      <c r="E202" s="53" t="s">
        <v>32</v>
      </c>
      <c r="F202" s="54"/>
      <c r="G202" s="38"/>
      <c r="H202" s="41"/>
      <c r="I202" s="41"/>
      <c r="J202" s="41"/>
      <c r="K202" s="41"/>
      <c r="L202" s="41"/>
      <c r="M202" s="41"/>
      <c r="R202" s="1"/>
      <c r="AB202" s="28"/>
      <c r="AC202" s="28"/>
      <c r="AD202" s="28"/>
      <c r="AE202" s="28"/>
      <c r="AF202" s="28"/>
      <c r="AG202" s="28"/>
    </row>
    <row r="203" spans="1:33" ht="15.75">
      <c r="A203" s="25">
        <v>301950</v>
      </c>
      <c r="B203" s="25">
        <f>VALUE(CONCATENATE($A$2, $C$4, C203))</f>
        <v>330100195</v>
      </c>
      <c r="C203" s="25">
        <v>100195</v>
      </c>
      <c r="D203" s="106">
        <v>36043</v>
      </c>
      <c r="E203" s="59" t="s">
        <v>77</v>
      </c>
      <c r="F203" s="54" t="s">
        <v>69</v>
      </c>
      <c r="G203" s="96"/>
      <c r="H203" s="96"/>
      <c r="I203" s="96"/>
      <c r="J203" s="96"/>
      <c r="K203" s="96"/>
      <c r="L203" s="96"/>
      <c r="M203" s="96"/>
      <c r="O203" s="118">
        <v>732.07600000000002</v>
      </c>
      <c r="P203" s="118">
        <v>1381.8330000000001</v>
      </c>
      <c r="Q203" s="118">
        <v>0</v>
      </c>
      <c r="R203" s="1"/>
      <c r="AB203" s="28">
        <v>732.07600000000002</v>
      </c>
      <c r="AC203" s="28">
        <v>1381.8330000000001</v>
      </c>
      <c r="AD203" s="28">
        <v>1735.1</v>
      </c>
      <c r="AE203" s="28">
        <v>1790.1</v>
      </c>
      <c r="AF203" s="28">
        <v>1880.1</v>
      </c>
      <c r="AG203" s="28">
        <v>1980.1</v>
      </c>
    </row>
    <row r="204" spans="1:33" ht="31.5">
      <c r="A204" s="25">
        <v>301960</v>
      </c>
      <c r="B204" s="25">
        <f>VALUE(CONCATENATE($A$2, $C$4, C204))</f>
        <v>330100196</v>
      </c>
      <c r="C204" s="25">
        <v>100196</v>
      </c>
      <c r="D204" s="25"/>
      <c r="E204" s="59" t="s">
        <v>78</v>
      </c>
      <c r="F204" s="54" t="s">
        <v>64</v>
      </c>
      <c r="G204" s="107"/>
      <c r="H204" s="107"/>
      <c r="I204" s="107"/>
      <c r="J204" s="107"/>
      <c r="K204" s="107"/>
      <c r="L204" s="107"/>
      <c r="M204" s="107"/>
      <c r="R204" s="1"/>
      <c r="AB204" s="28">
        <v>106.7</v>
      </c>
      <c r="AC204" s="28">
        <v>112.8</v>
      </c>
      <c r="AD204" s="28">
        <v>89.9</v>
      </c>
      <c r="AE204" s="28">
        <v>104.1</v>
      </c>
      <c r="AF204" s="28">
        <v>103.1</v>
      </c>
      <c r="AG204" s="28">
        <v>103.1</v>
      </c>
    </row>
    <row r="205" spans="1:33" ht="31.5">
      <c r="A205" s="25">
        <v>301970</v>
      </c>
      <c r="B205" s="47">
        <f>VALUE(CONCATENATE($A$2, $C$4, C205))</f>
        <v>330100197</v>
      </c>
      <c r="C205" s="25">
        <v>100197</v>
      </c>
      <c r="D205" s="47"/>
      <c r="E205" s="119" t="s">
        <v>79</v>
      </c>
      <c r="F205" s="97" t="s">
        <v>64</v>
      </c>
      <c r="G205" s="31"/>
      <c r="H205" s="32">
        <f t="shared" ref="H205:M205" si="75">IFERROR(IF(G203=0, 0, H203/G203/IF(H204&lt;&gt;0, H204, 100)*10000), 0)</f>
        <v>0</v>
      </c>
      <c r="I205" s="32">
        <f t="shared" si="75"/>
        <v>0</v>
      </c>
      <c r="J205" s="32">
        <f t="shared" si="75"/>
        <v>0</v>
      </c>
      <c r="K205" s="32">
        <f t="shared" si="75"/>
        <v>0</v>
      </c>
      <c r="L205" s="32">
        <f t="shared" si="75"/>
        <v>0</v>
      </c>
      <c r="M205" s="32">
        <f t="shared" si="75"/>
        <v>0</v>
      </c>
      <c r="R205" s="1"/>
      <c r="AB205" s="28">
        <v>82.702434714666296</v>
      </c>
      <c r="AC205" s="28">
        <v>167.336349684889</v>
      </c>
      <c r="AD205" s="28">
        <v>139.671969797477</v>
      </c>
      <c r="AE205" s="28">
        <v>99.106480421113702</v>
      </c>
      <c r="AF205" s="28">
        <v>101.86969164546601</v>
      </c>
      <c r="AG205" s="28">
        <v>102.15214938677499</v>
      </c>
    </row>
    <row r="206" spans="1:33" ht="15.75">
      <c r="A206" s="25">
        <v>301980</v>
      </c>
      <c r="B206" s="106"/>
      <c r="C206" s="25">
        <v>100198</v>
      </c>
      <c r="D206" s="106"/>
      <c r="E206" s="53" t="s">
        <v>34</v>
      </c>
      <c r="F206" s="122"/>
      <c r="G206" s="38"/>
      <c r="H206" s="41"/>
      <c r="I206" s="41"/>
      <c r="J206" s="41"/>
      <c r="K206" s="41"/>
      <c r="L206" s="41"/>
      <c r="M206" s="41"/>
      <c r="R206" s="1"/>
      <c r="AB206" s="28"/>
      <c r="AC206" s="28"/>
      <c r="AD206" s="28"/>
      <c r="AE206" s="28"/>
      <c r="AF206" s="28"/>
      <c r="AG206" s="28"/>
    </row>
    <row r="207" spans="1:33" ht="15.75">
      <c r="A207" s="25">
        <v>301990</v>
      </c>
      <c r="B207" s="25">
        <f>VALUE(CONCATENATE($A$2, $C$4, C207))</f>
        <v>330100199</v>
      </c>
      <c r="C207" s="25">
        <v>100199</v>
      </c>
      <c r="D207" s="25">
        <v>36044</v>
      </c>
      <c r="E207" s="59" t="s">
        <v>77</v>
      </c>
      <c r="F207" s="54" t="s">
        <v>69</v>
      </c>
      <c r="G207" s="96"/>
      <c r="H207" s="96"/>
      <c r="I207" s="96"/>
      <c r="J207" s="96"/>
      <c r="K207" s="96"/>
      <c r="L207" s="96"/>
      <c r="M207" s="96"/>
      <c r="O207" s="118">
        <v>0</v>
      </c>
      <c r="P207" s="118">
        <v>0</v>
      </c>
      <c r="Q207" s="118">
        <v>0</v>
      </c>
      <c r="R207" s="1"/>
      <c r="AB207" s="28">
        <v>1958.3</v>
      </c>
      <c r="AC207" s="28">
        <v>1337.1</v>
      </c>
      <c r="AD207" s="28">
        <v>570.1</v>
      </c>
      <c r="AE207" s="28">
        <v>605.1</v>
      </c>
      <c r="AF207" s="28">
        <v>642.1</v>
      </c>
      <c r="AG207" s="28">
        <v>680.1</v>
      </c>
    </row>
    <row r="208" spans="1:33" ht="31.5">
      <c r="A208" s="25">
        <v>302000</v>
      </c>
      <c r="B208" s="25">
        <f>VALUE(CONCATENATE($A$2, $C$4, C208))</f>
        <v>330100200</v>
      </c>
      <c r="C208" s="25">
        <v>100200</v>
      </c>
      <c r="D208" s="25"/>
      <c r="E208" s="59" t="s">
        <v>78</v>
      </c>
      <c r="F208" s="54" t="s">
        <v>64</v>
      </c>
      <c r="G208" s="107"/>
      <c r="H208" s="107"/>
      <c r="I208" s="107"/>
      <c r="J208" s="107"/>
      <c r="K208" s="107"/>
      <c r="L208" s="107"/>
      <c r="M208" s="107"/>
      <c r="R208" s="1"/>
      <c r="AB208" s="28">
        <v>106.7</v>
      </c>
      <c r="AC208" s="28">
        <v>106.9</v>
      </c>
      <c r="AD208" s="28">
        <v>100.6</v>
      </c>
      <c r="AE208" s="28">
        <v>104.9</v>
      </c>
      <c r="AF208" s="28">
        <v>104</v>
      </c>
      <c r="AG208" s="28">
        <v>103.9</v>
      </c>
    </row>
    <row r="209" spans="1:33" ht="31.5">
      <c r="A209" s="25">
        <v>302010</v>
      </c>
      <c r="B209" s="47">
        <f>VALUE(CONCATENATE($A$2, $C$4, C209))</f>
        <v>330100201</v>
      </c>
      <c r="C209" s="25">
        <v>100201</v>
      </c>
      <c r="D209" s="47"/>
      <c r="E209" s="119" t="s">
        <v>79</v>
      </c>
      <c r="F209" s="97" t="s">
        <v>64</v>
      </c>
      <c r="G209" s="31"/>
      <c r="H209" s="32">
        <f t="shared" ref="H209:M209" si="76">IFERROR(IF(G207=0, 0, H207/G207/IF(H208&lt;&gt;0, H208, 100)*10000), 0)</f>
        <v>0</v>
      </c>
      <c r="I209" s="32">
        <f t="shared" si="76"/>
        <v>0</v>
      </c>
      <c r="J209" s="32">
        <f t="shared" si="76"/>
        <v>0</v>
      </c>
      <c r="K209" s="32">
        <f t="shared" si="76"/>
        <v>0</v>
      </c>
      <c r="L209" s="32">
        <f t="shared" si="76"/>
        <v>0</v>
      </c>
      <c r="M209" s="32">
        <f t="shared" si="76"/>
        <v>0</v>
      </c>
      <c r="R209" s="1"/>
      <c r="AB209" s="28">
        <v>304.619536685242</v>
      </c>
      <c r="AC209" s="28">
        <v>63.871477079139297</v>
      </c>
      <c r="AD209" s="28">
        <v>42.382753809950103</v>
      </c>
      <c r="AE209" s="28">
        <v>101.18138590239499</v>
      </c>
      <c r="AF209" s="28">
        <v>102.033357487001</v>
      </c>
      <c r="AG209" s="28">
        <v>101.942330409767</v>
      </c>
    </row>
    <row r="210" spans="1:33" ht="47.25">
      <c r="A210" s="25">
        <v>302020</v>
      </c>
      <c r="B210" s="106"/>
      <c r="C210" s="25">
        <v>100202</v>
      </c>
      <c r="D210" s="106"/>
      <c r="E210" s="53" t="s">
        <v>90</v>
      </c>
      <c r="F210" s="54"/>
      <c r="G210" s="38"/>
      <c r="H210" s="41"/>
      <c r="I210" s="41"/>
      <c r="J210" s="41"/>
      <c r="K210" s="41"/>
      <c r="L210" s="41"/>
      <c r="M210" s="41"/>
      <c r="R210" s="1"/>
      <c r="AB210" s="28"/>
      <c r="AC210" s="28"/>
      <c r="AD210" s="28"/>
      <c r="AE210" s="28"/>
      <c r="AF210" s="28"/>
      <c r="AG210" s="28"/>
    </row>
    <row r="211" spans="1:33" ht="15.75">
      <c r="A211" s="25">
        <v>302030</v>
      </c>
      <c r="B211" s="25">
        <f>VALUE(CONCATENATE($A$2, $C$4, C211))</f>
        <v>330100203</v>
      </c>
      <c r="C211" s="25">
        <v>100203</v>
      </c>
      <c r="D211" s="25">
        <v>36045</v>
      </c>
      <c r="E211" s="59" t="s">
        <v>77</v>
      </c>
      <c r="F211" s="54" t="s">
        <v>69</v>
      </c>
      <c r="G211" s="96">
        <f t="shared" ref="G211:L211" si="77">IF(AB211="", "", AB211)</f>
        <v>0</v>
      </c>
      <c r="H211" s="96">
        <f t="shared" si="77"/>
        <v>0</v>
      </c>
      <c r="I211" s="96" t="str">
        <f t="shared" si="77"/>
        <v/>
      </c>
      <c r="J211" s="96" t="str">
        <f t="shared" si="77"/>
        <v/>
      </c>
      <c r="K211" s="96" t="str">
        <f t="shared" si="77"/>
        <v/>
      </c>
      <c r="L211" s="96" t="str">
        <f t="shared" si="77"/>
        <v/>
      </c>
      <c r="M211" s="96"/>
      <c r="O211" s="118">
        <v>0</v>
      </c>
      <c r="P211" s="118">
        <v>0</v>
      </c>
      <c r="Q211" s="118">
        <v>0</v>
      </c>
      <c r="R211" s="1"/>
      <c r="AB211" s="28">
        <v>0</v>
      </c>
      <c r="AC211" s="28">
        <v>0</v>
      </c>
      <c r="AD211" s="28"/>
      <c r="AE211" s="28"/>
      <c r="AF211" s="28"/>
      <c r="AG211" s="28"/>
    </row>
    <row r="212" spans="1:33" ht="31.5">
      <c r="A212" s="25">
        <v>302040</v>
      </c>
      <c r="B212" s="25">
        <f>VALUE(CONCATENATE($A$2, $C$4, C212))</f>
        <v>330100204</v>
      </c>
      <c r="C212" s="25">
        <v>100204</v>
      </c>
      <c r="D212" s="25"/>
      <c r="E212" s="59" t="s">
        <v>78</v>
      </c>
      <c r="F212" s="54" t="s">
        <v>64</v>
      </c>
      <c r="G212" s="107" t="str">
        <f>IF(AB212="", "", AB212)</f>
        <v/>
      </c>
      <c r="H212" s="107" t="str">
        <f>IF(AC212="", "", AC212)</f>
        <v/>
      </c>
      <c r="I212" s="107" t="str">
        <f>IF(AD212="", "", AD212)</f>
        <v/>
      </c>
      <c r="J212" s="107"/>
      <c r="K212" s="107"/>
      <c r="L212" s="107"/>
      <c r="M212" s="107"/>
      <c r="R212" s="1"/>
      <c r="AB212" s="28"/>
      <c r="AC212" s="28"/>
      <c r="AD212" s="28"/>
      <c r="AE212" s="28"/>
      <c r="AF212" s="28"/>
      <c r="AG212" s="28"/>
    </row>
    <row r="213" spans="1:33" ht="31.5">
      <c r="A213" s="25">
        <v>302050</v>
      </c>
      <c r="B213" s="47">
        <f>VALUE(CONCATENATE($A$2, $C$4, C213))</f>
        <v>330100205</v>
      </c>
      <c r="C213" s="25">
        <v>100205</v>
      </c>
      <c r="D213" s="47"/>
      <c r="E213" s="119" t="s">
        <v>79</v>
      </c>
      <c r="F213" s="97" t="s">
        <v>64</v>
      </c>
      <c r="G213" s="31">
        <f>IF(AB213="", "", AB213)</f>
        <v>0</v>
      </c>
      <c r="H213" s="32">
        <f t="shared" ref="H213:M213" si="78">IFERROR(IF(G211=0, 0, H211/G211/IF(H212&lt;&gt;0, H212, 100)*10000), 0)</f>
        <v>0</v>
      </c>
      <c r="I213" s="32">
        <f t="shared" si="78"/>
        <v>0</v>
      </c>
      <c r="J213" s="32">
        <f t="shared" si="78"/>
        <v>0</v>
      </c>
      <c r="K213" s="32">
        <f t="shared" si="78"/>
        <v>0</v>
      </c>
      <c r="L213" s="32">
        <f t="shared" si="78"/>
        <v>0</v>
      </c>
      <c r="M213" s="32">
        <f t="shared" si="78"/>
        <v>0</v>
      </c>
      <c r="R213" s="1"/>
      <c r="AB213" s="28">
        <v>0</v>
      </c>
      <c r="AC213" s="28">
        <v>0</v>
      </c>
      <c r="AD213" s="28">
        <v>0</v>
      </c>
      <c r="AE213" s="28">
        <v>0</v>
      </c>
      <c r="AF213" s="28">
        <v>0</v>
      </c>
      <c r="AG213" s="28">
        <v>0</v>
      </c>
    </row>
    <row r="214" spans="1:33" ht="15.75">
      <c r="A214" s="25">
        <v>302060</v>
      </c>
      <c r="B214" s="106"/>
      <c r="C214" s="25">
        <v>100206</v>
      </c>
      <c r="D214" s="106"/>
      <c r="E214" s="123" t="s">
        <v>36</v>
      </c>
      <c r="F214" s="54"/>
      <c r="G214" s="38"/>
      <c r="H214" s="41"/>
      <c r="I214" s="41"/>
      <c r="J214" s="41"/>
      <c r="K214" s="41"/>
      <c r="L214" s="41"/>
      <c r="M214" s="41"/>
      <c r="R214" s="1"/>
      <c r="AB214" s="28"/>
      <c r="AC214" s="28"/>
      <c r="AD214" s="28"/>
      <c r="AE214" s="28"/>
      <c r="AF214" s="28"/>
      <c r="AG214" s="28"/>
    </row>
    <row r="215" spans="1:33" ht="15.75">
      <c r="A215" s="25">
        <v>302070</v>
      </c>
      <c r="B215" s="25">
        <f>VALUE(CONCATENATE($A$2, $C$4, C215))</f>
        <v>330100207</v>
      </c>
      <c r="C215" s="25">
        <v>100207</v>
      </c>
      <c r="D215" s="25">
        <v>36047</v>
      </c>
      <c r="E215" s="59" t="s">
        <v>77</v>
      </c>
      <c r="F215" s="54" t="s">
        <v>69</v>
      </c>
      <c r="G215" s="96">
        <f t="shared" ref="G215:L215" si="79">IF(AB215="", "", AB215)</f>
        <v>0</v>
      </c>
      <c r="H215" s="96">
        <f t="shared" si="79"/>
        <v>0</v>
      </c>
      <c r="I215" s="96" t="str">
        <f t="shared" si="79"/>
        <v/>
      </c>
      <c r="J215" s="96" t="str">
        <f t="shared" si="79"/>
        <v/>
      </c>
      <c r="K215" s="96" t="str">
        <f t="shared" si="79"/>
        <v/>
      </c>
      <c r="L215" s="96" t="str">
        <f t="shared" si="79"/>
        <v/>
      </c>
      <c r="M215" s="96"/>
      <c r="O215" s="118">
        <v>0</v>
      </c>
      <c r="P215" s="118">
        <v>0</v>
      </c>
      <c r="Q215" s="118">
        <v>0</v>
      </c>
      <c r="R215" s="1"/>
      <c r="AB215" s="28">
        <v>0</v>
      </c>
      <c r="AC215" s="28">
        <v>0</v>
      </c>
      <c r="AD215" s="28"/>
      <c r="AE215" s="28"/>
      <c r="AF215" s="28"/>
      <c r="AG215" s="28"/>
    </row>
    <row r="216" spans="1:33" ht="31.5">
      <c r="A216" s="25">
        <v>302080</v>
      </c>
      <c r="B216" s="25">
        <f>VALUE(CONCATENATE($A$2, $C$4, C216))</f>
        <v>330100208</v>
      </c>
      <c r="C216" s="25">
        <v>100208</v>
      </c>
      <c r="D216" s="25"/>
      <c r="E216" s="59" t="s">
        <v>78</v>
      </c>
      <c r="F216" s="54" t="s">
        <v>64</v>
      </c>
      <c r="G216" s="107" t="str">
        <f>IF(AB216="", "", AB216)</f>
        <v/>
      </c>
      <c r="H216" s="107" t="str">
        <f>IF(AC216="", "", AC216)</f>
        <v/>
      </c>
      <c r="I216" s="107" t="str">
        <f>IF(AD216="", "", AD216)</f>
        <v/>
      </c>
      <c r="J216" s="107"/>
      <c r="K216" s="107"/>
      <c r="L216" s="107"/>
      <c r="M216" s="107"/>
      <c r="R216" s="1"/>
      <c r="AB216" s="28"/>
      <c r="AC216" s="28"/>
      <c r="AD216" s="28"/>
      <c r="AE216" s="28"/>
      <c r="AF216" s="28"/>
      <c r="AG216" s="28"/>
    </row>
    <row r="217" spans="1:33" ht="31.5">
      <c r="A217" s="25">
        <v>302090</v>
      </c>
      <c r="B217" s="47">
        <f>VALUE(CONCATENATE($A$2, $C$4, C217))</f>
        <v>330100209</v>
      </c>
      <c r="C217" s="25">
        <v>100209</v>
      </c>
      <c r="D217" s="47"/>
      <c r="E217" s="119" t="s">
        <v>79</v>
      </c>
      <c r="F217" s="97" t="s">
        <v>64</v>
      </c>
      <c r="G217" s="31">
        <f>IF(AB217="", "", AB217)</f>
        <v>0</v>
      </c>
      <c r="H217" s="32">
        <f t="shared" ref="H217:M217" si="80">IFERROR(IF(G215=0, 0, H215/G215/IF(H216&lt;&gt;0, H216, 100)*10000), 0)</f>
        <v>0</v>
      </c>
      <c r="I217" s="32">
        <f t="shared" si="80"/>
        <v>0</v>
      </c>
      <c r="J217" s="32">
        <f t="shared" si="80"/>
        <v>0</v>
      </c>
      <c r="K217" s="32">
        <f t="shared" si="80"/>
        <v>0</v>
      </c>
      <c r="L217" s="32">
        <f t="shared" si="80"/>
        <v>0</v>
      </c>
      <c r="M217" s="32">
        <f t="shared" si="80"/>
        <v>0</v>
      </c>
      <c r="R217" s="1"/>
      <c r="AB217" s="28">
        <v>0</v>
      </c>
      <c r="AC217" s="28">
        <v>0</v>
      </c>
      <c r="AD217" s="28">
        <v>0</v>
      </c>
      <c r="AE217" s="28">
        <v>0</v>
      </c>
      <c r="AF217" s="28">
        <v>0</v>
      </c>
      <c r="AG217" s="28">
        <v>0</v>
      </c>
    </row>
    <row r="218" spans="1:33" ht="31.5">
      <c r="A218" s="25">
        <v>302100</v>
      </c>
      <c r="B218" s="106"/>
      <c r="C218" s="25">
        <v>100210</v>
      </c>
      <c r="D218" s="106"/>
      <c r="E218" s="53" t="s">
        <v>37</v>
      </c>
      <c r="F218" s="54"/>
      <c r="G218" s="38"/>
      <c r="H218" s="41"/>
      <c r="I218" s="41"/>
      <c r="J218" s="41"/>
      <c r="K218" s="41"/>
      <c r="L218" s="41"/>
      <c r="M218" s="41"/>
      <c r="R218" s="1"/>
      <c r="AB218" s="28"/>
      <c r="AC218" s="28"/>
      <c r="AD218" s="28"/>
      <c r="AE218" s="28"/>
      <c r="AF218" s="28"/>
      <c r="AG218" s="28"/>
    </row>
    <row r="219" spans="1:33" ht="15.75">
      <c r="A219" s="25">
        <v>302110</v>
      </c>
      <c r="B219" s="25">
        <f>VALUE(CONCATENATE($A$2, $C$4, C219))</f>
        <v>330100211</v>
      </c>
      <c r="C219" s="25">
        <v>100211</v>
      </c>
      <c r="D219" s="25">
        <v>36042</v>
      </c>
      <c r="E219" s="59" t="s">
        <v>77</v>
      </c>
      <c r="F219" s="54" t="s">
        <v>69</v>
      </c>
      <c r="G219" s="96"/>
      <c r="H219" s="96"/>
      <c r="I219" s="96"/>
      <c r="J219" s="96"/>
      <c r="K219" s="96"/>
      <c r="L219" s="96"/>
      <c r="M219" s="96"/>
      <c r="O219" s="118">
        <v>0</v>
      </c>
      <c r="P219" s="118">
        <v>0</v>
      </c>
      <c r="Q219" s="118">
        <v>0</v>
      </c>
      <c r="R219" s="1"/>
      <c r="AB219" s="28">
        <v>140.30000000000001</v>
      </c>
      <c r="AC219" s="28">
        <v>160.35</v>
      </c>
      <c r="AD219" s="28">
        <v>135.1</v>
      </c>
      <c r="AE219" s="28">
        <v>141.1</v>
      </c>
      <c r="AF219" s="28">
        <v>148.19999999999999</v>
      </c>
      <c r="AG219" s="28">
        <v>156.19999999999999</v>
      </c>
    </row>
    <row r="220" spans="1:33" ht="31.5">
      <c r="A220" s="25">
        <v>302120</v>
      </c>
      <c r="B220" s="25">
        <f>VALUE(CONCATENATE($A$2, $C$4, C220))</f>
        <v>330100212</v>
      </c>
      <c r="C220" s="25">
        <v>100212</v>
      </c>
      <c r="D220" s="25"/>
      <c r="E220" s="59" t="s">
        <v>78</v>
      </c>
      <c r="F220" s="54" t="s">
        <v>64</v>
      </c>
      <c r="G220" s="107"/>
      <c r="H220" s="107"/>
      <c r="I220" s="107"/>
      <c r="J220" s="107"/>
      <c r="K220" s="107"/>
      <c r="L220" s="107"/>
      <c r="M220" s="107"/>
      <c r="R220" s="1"/>
      <c r="AB220" s="28">
        <v>106.7</v>
      </c>
      <c r="AC220" s="28">
        <v>104.2</v>
      </c>
      <c r="AD220" s="28">
        <v>101.4</v>
      </c>
      <c r="AE220" s="28">
        <v>104.6</v>
      </c>
      <c r="AF220" s="28">
        <v>104.2</v>
      </c>
      <c r="AG220" s="28">
        <v>104.1</v>
      </c>
    </row>
    <row r="221" spans="1:33" ht="31.5">
      <c r="A221" s="25">
        <v>302130</v>
      </c>
      <c r="B221" s="47">
        <f>VALUE(CONCATENATE($A$2, $C$4, C221))</f>
        <v>330100213</v>
      </c>
      <c r="C221" s="25">
        <v>100213</v>
      </c>
      <c r="D221" s="47"/>
      <c r="E221" s="119" t="s">
        <v>79</v>
      </c>
      <c r="F221" s="97" t="s">
        <v>64</v>
      </c>
      <c r="G221" s="31"/>
      <c r="H221" s="32">
        <f t="shared" ref="H221:M221" si="81">IFERROR(IF(G219=0, 0, H219/G219/IF(H220&lt;&gt;0, H220, 100)*10000), 0)</f>
        <v>0</v>
      </c>
      <c r="I221" s="32">
        <f t="shared" si="81"/>
        <v>0</v>
      </c>
      <c r="J221" s="32">
        <f t="shared" si="81"/>
        <v>0</v>
      </c>
      <c r="K221" s="32">
        <f t="shared" si="81"/>
        <v>0</v>
      </c>
      <c r="L221" s="32">
        <f t="shared" si="81"/>
        <v>0</v>
      </c>
      <c r="M221" s="32">
        <f t="shared" si="81"/>
        <v>0</v>
      </c>
      <c r="R221" s="1"/>
      <c r="AB221" s="28">
        <v>124.871946177788</v>
      </c>
      <c r="AC221" s="28">
        <v>109.68407429651</v>
      </c>
      <c r="AD221" s="28">
        <v>83.089937015244601</v>
      </c>
      <c r="AE221" s="28">
        <v>99.848140248778293</v>
      </c>
      <c r="AF221" s="28">
        <v>100.798361108428</v>
      </c>
      <c r="AG221" s="28">
        <v>101.24698430477299</v>
      </c>
    </row>
    <row r="222" spans="1:33" ht="15.75">
      <c r="A222" s="25">
        <v>302140</v>
      </c>
      <c r="B222" s="106"/>
      <c r="C222" s="25">
        <v>100214</v>
      </c>
      <c r="D222" s="106"/>
      <c r="E222" s="53" t="s">
        <v>38</v>
      </c>
      <c r="F222" s="124"/>
      <c r="G222" s="38"/>
      <c r="H222" s="41"/>
      <c r="I222" s="41"/>
      <c r="J222" s="41"/>
      <c r="K222" s="41"/>
      <c r="L222" s="41"/>
      <c r="M222" s="41"/>
      <c r="R222" s="1"/>
      <c r="AB222" s="28"/>
      <c r="AC222" s="28"/>
      <c r="AD222" s="28"/>
      <c r="AE222" s="28"/>
      <c r="AF222" s="28"/>
      <c r="AG222" s="28"/>
    </row>
    <row r="223" spans="1:33" ht="15.75">
      <c r="A223" s="25">
        <v>302150</v>
      </c>
      <c r="B223" s="25">
        <f>VALUE(CONCATENATE($A$2, $C$4, C223))</f>
        <v>330100215</v>
      </c>
      <c r="C223" s="25">
        <v>100215</v>
      </c>
      <c r="D223" s="25">
        <v>36049</v>
      </c>
      <c r="E223" s="59" t="s">
        <v>77</v>
      </c>
      <c r="F223" s="54" t="s">
        <v>69</v>
      </c>
      <c r="G223" s="96">
        <f t="shared" ref="G223:L223" si="82">IF(AB223="", "", AB223)</f>
        <v>0</v>
      </c>
      <c r="H223" s="96">
        <f t="shared" si="82"/>
        <v>0</v>
      </c>
      <c r="I223" s="96" t="str">
        <f t="shared" si="82"/>
        <v/>
      </c>
      <c r="J223" s="96" t="str">
        <f t="shared" si="82"/>
        <v/>
      </c>
      <c r="K223" s="96" t="str">
        <f t="shared" si="82"/>
        <v/>
      </c>
      <c r="L223" s="96" t="str">
        <f t="shared" si="82"/>
        <v/>
      </c>
      <c r="M223" s="96"/>
      <c r="O223" s="118">
        <v>0</v>
      </c>
      <c r="P223" s="118">
        <v>0</v>
      </c>
      <c r="Q223" s="118">
        <v>0</v>
      </c>
      <c r="R223" s="1"/>
      <c r="AB223" s="28">
        <v>0</v>
      </c>
      <c r="AC223" s="28">
        <v>0</v>
      </c>
      <c r="AD223" s="28"/>
      <c r="AE223" s="28"/>
      <c r="AF223" s="28"/>
      <c r="AG223" s="28"/>
    </row>
    <row r="224" spans="1:33" ht="31.5">
      <c r="A224" s="25">
        <v>302160</v>
      </c>
      <c r="B224" s="25">
        <f>VALUE(CONCATENATE($A$2, $C$4, C224))</f>
        <v>330100216</v>
      </c>
      <c r="C224" s="25">
        <v>100216</v>
      </c>
      <c r="D224" s="25"/>
      <c r="E224" s="59" t="s">
        <v>78</v>
      </c>
      <c r="F224" s="54" t="s">
        <v>64</v>
      </c>
      <c r="G224" s="107" t="str">
        <f>IF(AB224="", "", AB224)</f>
        <v/>
      </c>
      <c r="H224" s="107" t="str">
        <f>IF(AC224="", "", AC224)</f>
        <v/>
      </c>
      <c r="I224" s="107" t="str">
        <f>IF(AD224="", "", AD224)</f>
        <v/>
      </c>
      <c r="J224" s="107"/>
      <c r="K224" s="107"/>
      <c r="L224" s="107"/>
      <c r="M224" s="107"/>
      <c r="R224" s="1"/>
      <c r="AB224" s="28"/>
      <c r="AC224" s="28"/>
      <c r="AD224" s="28"/>
      <c r="AE224" s="28"/>
      <c r="AF224" s="28"/>
      <c r="AG224" s="28"/>
    </row>
    <row r="225" spans="1:33" ht="31.5">
      <c r="A225" s="25">
        <v>302170</v>
      </c>
      <c r="B225" s="47">
        <f>VALUE(CONCATENATE($A$2, $C$4, C225))</f>
        <v>330100217</v>
      </c>
      <c r="C225" s="25">
        <v>100217</v>
      </c>
      <c r="D225" s="47"/>
      <c r="E225" s="119" t="s">
        <v>79</v>
      </c>
      <c r="F225" s="97" t="s">
        <v>64</v>
      </c>
      <c r="G225" s="31">
        <f>IF(AB225="", "", AB225)</f>
        <v>0</v>
      </c>
      <c r="H225" s="32">
        <f t="shared" ref="H225:M225" si="83">IFERROR(IF(G223=0, 0, H223/G223/IF(H224&lt;&gt;0, H224, 100)*10000), 0)</f>
        <v>0</v>
      </c>
      <c r="I225" s="32">
        <f t="shared" si="83"/>
        <v>0</v>
      </c>
      <c r="J225" s="32">
        <f t="shared" si="83"/>
        <v>0</v>
      </c>
      <c r="K225" s="32">
        <f t="shared" si="83"/>
        <v>0</v>
      </c>
      <c r="L225" s="32">
        <f t="shared" si="83"/>
        <v>0</v>
      </c>
      <c r="M225" s="32">
        <f t="shared" si="83"/>
        <v>0</v>
      </c>
      <c r="R225" s="1"/>
      <c r="AB225" s="28">
        <v>0</v>
      </c>
      <c r="AC225" s="28">
        <v>0</v>
      </c>
      <c r="AD225" s="28">
        <v>0</v>
      </c>
      <c r="AE225" s="28">
        <v>0</v>
      </c>
      <c r="AF225" s="28">
        <v>0</v>
      </c>
      <c r="AG225" s="28">
        <v>0</v>
      </c>
    </row>
    <row r="226" spans="1:33" ht="31.5">
      <c r="A226" s="25">
        <v>302180</v>
      </c>
      <c r="B226" s="106"/>
      <c r="C226" s="25">
        <v>100218</v>
      </c>
      <c r="D226" s="106"/>
      <c r="E226" s="53" t="s">
        <v>39</v>
      </c>
      <c r="F226" s="54"/>
      <c r="G226" s="38"/>
      <c r="H226" s="41"/>
      <c r="I226" s="41"/>
      <c r="J226" s="41"/>
      <c r="K226" s="41"/>
      <c r="L226" s="41"/>
      <c r="M226" s="41"/>
      <c r="R226" s="1"/>
      <c r="AB226" s="28"/>
      <c r="AC226" s="28"/>
      <c r="AD226" s="28"/>
      <c r="AE226" s="28"/>
      <c r="AF226" s="28"/>
      <c r="AG226" s="28"/>
    </row>
    <row r="227" spans="1:33" ht="15.75">
      <c r="A227" s="25">
        <v>302190</v>
      </c>
      <c r="B227" s="25">
        <f>VALUE(CONCATENATE($A$2, $C$4, C227))</f>
        <v>330100219</v>
      </c>
      <c r="C227" s="25">
        <v>100219</v>
      </c>
      <c r="D227" s="25">
        <v>36051</v>
      </c>
      <c r="E227" s="59" t="s">
        <v>77</v>
      </c>
      <c r="F227" s="54" t="s">
        <v>69</v>
      </c>
      <c r="G227" s="96">
        <f t="shared" ref="G227:L227" si="84">IF(AB227="", "", AB227)</f>
        <v>0</v>
      </c>
      <c r="H227" s="96">
        <f t="shared" si="84"/>
        <v>0</v>
      </c>
      <c r="I227" s="96" t="str">
        <f t="shared" si="84"/>
        <v/>
      </c>
      <c r="J227" s="96" t="str">
        <f t="shared" si="84"/>
        <v/>
      </c>
      <c r="K227" s="96" t="str">
        <f t="shared" si="84"/>
        <v/>
      </c>
      <c r="L227" s="96" t="str">
        <f t="shared" si="84"/>
        <v/>
      </c>
      <c r="M227" s="96"/>
      <c r="O227" s="118">
        <v>0</v>
      </c>
      <c r="P227" s="118">
        <v>0</v>
      </c>
      <c r="Q227" s="118">
        <v>0</v>
      </c>
      <c r="R227" s="1"/>
      <c r="AB227" s="28">
        <v>0</v>
      </c>
      <c r="AC227" s="28">
        <v>0</v>
      </c>
      <c r="AD227" s="28"/>
      <c r="AE227" s="28"/>
      <c r="AF227" s="28"/>
      <c r="AG227" s="28"/>
    </row>
    <row r="228" spans="1:33" ht="31.5">
      <c r="A228" s="25">
        <v>302200</v>
      </c>
      <c r="B228" s="25">
        <f>VALUE(CONCATENATE($A$2, $C$4, C228))</f>
        <v>330100220</v>
      </c>
      <c r="C228" s="25">
        <v>100220</v>
      </c>
      <c r="D228" s="25"/>
      <c r="E228" s="59" t="s">
        <v>78</v>
      </c>
      <c r="F228" s="54" t="s">
        <v>64</v>
      </c>
      <c r="G228" s="107" t="str">
        <f>IF(AB228="", "", AB228)</f>
        <v/>
      </c>
      <c r="H228" s="107" t="str">
        <f>IF(AC228="", "", AC228)</f>
        <v/>
      </c>
      <c r="I228" s="107" t="str">
        <f>IF(AD228="", "", AD228)</f>
        <v/>
      </c>
      <c r="J228" s="107"/>
      <c r="K228" s="107"/>
      <c r="L228" s="107"/>
      <c r="M228" s="107"/>
      <c r="R228" s="1"/>
      <c r="AB228" s="28"/>
      <c r="AC228" s="28"/>
      <c r="AD228" s="28"/>
      <c r="AE228" s="28"/>
      <c r="AF228" s="28"/>
      <c r="AG228" s="28"/>
    </row>
    <row r="229" spans="1:33" ht="31.5">
      <c r="A229" s="25">
        <v>302210</v>
      </c>
      <c r="B229" s="47">
        <f>VALUE(CONCATENATE($A$2, $C$4, C229))</f>
        <v>330100221</v>
      </c>
      <c r="C229" s="25">
        <v>100221</v>
      </c>
      <c r="D229" s="47"/>
      <c r="E229" s="119" t="s">
        <v>79</v>
      </c>
      <c r="F229" s="97" t="s">
        <v>64</v>
      </c>
      <c r="G229" s="31">
        <f>IF(AB229="", "", AB229)</f>
        <v>0</v>
      </c>
      <c r="H229" s="32">
        <f t="shared" ref="H229:M229" si="85">IFERROR(IF(G227=0, 0, H227/G227/IF(H228&lt;&gt;0, H228, 100)*10000), 0)</f>
        <v>0</v>
      </c>
      <c r="I229" s="32">
        <f t="shared" si="85"/>
        <v>0</v>
      </c>
      <c r="J229" s="32">
        <f t="shared" si="85"/>
        <v>0</v>
      </c>
      <c r="K229" s="32">
        <f t="shared" si="85"/>
        <v>0</v>
      </c>
      <c r="L229" s="32">
        <f t="shared" si="85"/>
        <v>0</v>
      </c>
      <c r="M229" s="32">
        <f t="shared" si="85"/>
        <v>0</v>
      </c>
      <c r="R229" s="1"/>
      <c r="AB229" s="28">
        <v>0</v>
      </c>
      <c r="AC229" s="28">
        <v>0</v>
      </c>
      <c r="AD229" s="28">
        <v>0</v>
      </c>
      <c r="AE229" s="28">
        <v>0</v>
      </c>
      <c r="AF229" s="28">
        <v>0</v>
      </c>
      <c r="AG229" s="28">
        <v>0</v>
      </c>
    </row>
    <row r="230" spans="1:33" ht="31.5">
      <c r="A230" s="25">
        <v>302220</v>
      </c>
      <c r="B230" s="106"/>
      <c r="C230" s="25">
        <v>100222</v>
      </c>
      <c r="D230" s="106"/>
      <c r="E230" s="53" t="s">
        <v>40</v>
      </c>
      <c r="F230" s="124"/>
      <c r="G230" s="38"/>
      <c r="H230" s="41"/>
      <c r="I230" s="41"/>
      <c r="J230" s="41"/>
      <c r="K230" s="41"/>
      <c r="L230" s="41"/>
      <c r="M230" s="41"/>
      <c r="R230" s="1"/>
      <c r="AB230" s="28"/>
      <c r="AC230" s="28"/>
      <c r="AD230" s="28"/>
      <c r="AE230" s="28"/>
      <c r="AF230" s="28"/>
      <c r="AG230" s="28"/>
    </row>
    <row r="231" spans="1:33" ht="15.75">
      <c r="A231" s="25">
        <v>302230</v>
      </c>
      <c r="B231" s="25">
        <f>VALUE(CONCATENATE($A$2, $C$4, C231))</f>
        <v>330100223</v>
      </c>
      <c r="C231" s="25">
        <v>100223</v>
      </c>
      <c r="D231" s="25">
        <v>36048</v>
      </c>
      <c r="E231" s="59" t="s">
        <v>77</v>
      </c>
      <c r="F231" s="54" t="s">
        <v>69</v>
      </c>
      <c r="G231" s="96"/>
      <c r="H231" s="96"/>
      <c r="I231" s="96"/>
      <c r="J231" s="96"/>
      <c r="K231" s="96"/>
      <c r="L231" s="96"/>
      <c r="M231" s="96"/>
      <c r="O231" s="118">
        <v>0</v>
      </c>
      <c r="P231" s="118">
        <v>0</v>
      </c>
      <c r="Q231" s="118">
        <v>0</v>
      </c>
      <c r="R231" s="1"/>
      <c r="AB231" s="28">
        <v>864.6</v>
      </c>
      <c r="AC231" s="28">
        <v>800.3</v>
      </c>
      <c r="AD231" s="28">
        <v>1170.0999999999999</v>
      </c>
      <c r="AE231" s="28">
        <v>1210.0999999999999</v>
      </c>
      <c r="AF231" s="28">
        <v>1266.32</v>
      </c>
      <c r="AG231" s="28">
        <v>1318.9</v>
      </c>
    </row>
    <row r="232" spans="1:33" ht="31.5">
      <c r="A232" s="25">
        <v>302240</v>
      </c>
      <c r="B232" s="25">
        <f>VALUE(CONCATENATE($A$2, $C$4, C232))</f>
        <v>330100224</v>
      </c>
      <c r="C232" s="25">
        <v>100224</v>
      </c>
      <c r="D232" s="25"/>
      <c r="E232" s="59" t="s">
        <v>78</v>
      </c>
      <c r="F232" s="54" t="s">
        <v>64</v>
      </c>
      <c r="G232" s="107"/>
      <c r="H232" s="107"/>
      <c r="I232" s="107"/>
      <c r="J232" s="107"/>
      <c r="K232" s="107"/>
      <c r="L232" s="107"/>
      <c r="M232" s="107"/>
      <c r="R232" s="1"/>
      <c r="AB232" s="28">
        <v>106.7</v>
      </c>
      <c r="AC232" s="28">
        <v>115.4</v>
      </c>
      <c r="AD232" s="28">
        <v>104.2</v>
      </c>
      <c r="AE232" s="28">
        <v>105.5</v>
      </c>
      <c r="AF232" s="28">
        <v>104.3</v>
      </c>
      <c r="AG232" s="28">
        <v>104.3</v>
      </c>
    </row>
    <row r="233" spans="1:33" ht="31.5">
      <c r="A233" s="25">
        <v>302250</v>
      </c>
      <c r="B233" s="47">
        <f>VALUE(CONCATENATE($A$2, $C$4, C233))</f>
        <v>330100225</v>
      </c>
      <c r="C233" s="25">
        <v>100225</v>
      </c>
      <c r="D233" s="47"/>
      <c r="E233" s="119" t="s">
        <v>79</v>
      </c>
      <c r="F233" s="97" t="s">
        <v>64</v>
      </c>
      <c r="G233" s="31"/>
      <c r="H233" s="32">
        <f t="shared" ref="H233:M233" si="86">IFERROR(IF(G231=0, 0, H231/G231/IF(H232&lt;&gt;0, H232, 100)*10000), 0)</f>
        <v>0</v>
      </c>
      <c r="I233" s="32">
        <f t="shared" si="86"/>
        <v>0</v>
      </c>
      <c r="J233" s="32">
        <f t="shared" si="86"/>
        <v>0</v>
      </c>
      <c r="K233" s="32">
        <f t="shared" si="86"/>
        <v>0</v>
      </c>
      <c r="L233" s="32">
        <f t="shared" si="86"/>
        <v>0</v>
      </c>
      <c r="M233" s="32">
        <f t="shared" si="86"/>
        <v>0</v>
      </c>
      <c r="R233" s="1"/>
      <c r="AB233" s="28">
        <v>178.99475996256101</v>
      </c>
      <c r="AC233" s="28">
        <v>80.210602191895305</v>
      </c>
      <c r="AD233" s="28">
        <v>140.31446460936101</v>
      </c>
      <c r="AE233" s="28">
        <v>98.027024870479295</v>
      </c>
      <c r="AF233" s="28">
        <v>100.33163665705</v>
      </c>
      <c r="AG233" s="28">
        <v>99.858282857289396</v>
      </c>
    </row>
    <row r="234" spans="1:33" ht="31.5">
      <c r="A234" s="25">
        <v>302260</v>
      </c>
      <c r="B234" s="106"/>
      <c r="C234" s="25">
        <v>100226</v>
      </c>
      <c r="D234" s="106"/>
      <c r="E234" s="53" t="s">
        <v>41</v>
      </c>
      <c r="F234" s="54"/>
      <c r="G234" s="38"/>
      <c r="H234" s="41"/>
      <c r="I234" s="41"/>
      <c r="J234" s="41"/>
      <c r="K234" s="41"/>
      <c r="L234" s="41"/>
      <c r="M234" s="41"/>
      <c r="R234" s="1"/>
      <c r="AB234" s="28"/>
      <c r="AC234" s="28"/>
      <c r="AD234" s="28"/>
      <c r="AE234" s="28"/>
      <c r="AF234" s="28"/>
      <c r="AG234" s="28"/>
    </row>
    <row r="235" spans="1:33" ht="15.75">
      <c r="A235" s="25">
        <v>302270</v>
      </c>
      <c r="B235" s="25">
        <f>VALUE(CONCATENATE($A$2, $C$4, C235))</f>
        <v>330100227</v>
      </c>
      <c r="C235" s="25">
        <v>100227</v>
      </c>
      <c r="D235" s="25">
        <v>36053</v>
      </c>
      <c r="E235" s="59" t="s">
        <v>77</v>
      </c>
      <c r="F235" s="54" t="s">
        <v>69</v>
      </c>
      <c r="G235" s="96">
        <f t="shared" ref="G235:L235" si="87">IF(AB235="", "", AB235)</f>
        <v>0</v>
      </c>
      <c r="H235" s="96">
        <f t="shared" si="87"/>
        <v>0</v>
      </c>
      <c r="I235" s="96" t="str">
        <f t="shared" si="87"/>
        <v/>
      </c>
      <c r="J235" s="96" t="str">
        <f t="shared" si="87"/>
        <v/>
      </c>
      <c r="K235" s="96" t="str">
        <f t="shared" si="87"/>
        <v/>
      </c>
      <c r="L235" s="96" t="str">
        <f t="shared" si="87"/>
        <v/>
      </c>
      <c r="M235" s="96"/>
      <c r="O235" s="118">
        <v>0</v>
      </c>
      <c r="P235" s="118">
        <v>0</v>
      </c>
      <c r="Q235" s="118">
        <v>0</v>
      </c>
      <c r="R235" s="1"/>
      <c r="AB235" s="28">
        <v>0</v>
      </c>
      <c r="AC235" s="28">
        <v>0</v>
      </c>
      <c r="AD235" s="28"/>
      <c r="AE235" s="28"/>
      <c r="AF235" s="28"/>
      <c r="AG235" s="28"/>
    </row>
    <row r="236" spans="1:33" ht="31.5">
      <c r="A236" s="25">
        <v>302280</v>
      </c>
      <c r="B236" s="25">
        <f>VALUE(CONCATENATE($A$2, $C$4, C236))</f>
        <v>330100228</v>
      </c>
      <c r="C236" s="25">
        <v>100228</v>
      </c>
      <c r="D236" s="25"/>
      <c r="E236" s="59" t="s">
        <v>78</v>
      </c>
      <c r="F236" s="54" t="s">
        <v>64</v>
      </c>
      <c r="G236" s="107" t="str">
        <f>IF(AB236="", "", AB236)</f>
        <v/>
      </c>
      <c r="H236" s="107" t="str">
        <f>IF(AC236="", "", AC236)</f>
        <v/>
      </c>
      <c r="I236" s="107" t="str">
        <f>IF(AD236="", "", AD236)</f>
        <v/>
      </c>
      <c r="J236" s="107"/>
      <c r="K236" s="107"/>
      <c r="L236" s="107"/>
      <c r="M236" s="107"/>
      <c r="R236" s="1"/>
      <c r="AB236" s="28"/>
      <c r="AC236" s="28"/>
      <c r="AD236" s="28"/>
      <c r="AE236" s="28"/>
      <c r="AF236" s="28"/>
      <c r="AG236" s="28"/>
    </row>
    <row r="237" spans="1:33" ht="31.5">
      <c r="A237" s="25">
        <v>302290</v>
      </c>
      <c r="B237" s="47">
        <f>VALUE(CONCATENATE($A$2, $C$4, C237))</f>
        <v>330100229</v>
      </c>
      <c r="C237" s="25">
        <v>100229</v>
      </c>
      <c r="D237" s="47"/>
      <c r="E237" s="119" t="s">
        <v>79</v>
      </c>
      <c r="F237" s="97" t="s">
        <v>64</v>
      </c>
      <c r="G237" s="31"/>
      <c r="H237" s="32">
        <f t="shared" ref="H237:M237" si="88">IFERROR(IF(G235=0, 0, H235/G235/IF(H236&lt;&gt;0, H236, 100)*10000), 0)</f>
        <v>0</v>
      </c>
      <c r="I237" s="32">
        <f t="shared" si="88"/>
        <v>0</v>
      </c>
      <c r="J237" s="32">
        <f t="shared" si="88"/>
        <v>0</v>
      </c>
      <c r="K237" s="32">
        <f t="shared" si="88"/>
        <v>0</v>
      </c>
      <c r="L237" s="32">
        <f t="shared" si="88"/>
        <v>0</v>
      </c>
      <c r="M237" s="32">
        <f t="shared" si="88"/>
        <v>0</v>
      </c>
      <c r="R237" s="1"/>
      <c r="AB237" s="28">
        <v>0</v>
      </c>
      <c r="AC237" s="28">
        <v>0</v>
      </c>
      <c r="AD237" s="28">
        <v>0</v>
      </c>
      <c r="AE237" s="28">
        <v>0</v>
      </c>
      <c r="AF237" s="28">
        <v>0</v>
      </c>
      <c r="AG237" s="28">
        <v>0</v>
      </c>
    </row>
    <row r="238" spans="1:33" ht="15.75">
      <c r="A238" s="25">
        <v>302300</v>
      </c>
      <c r="B238" s="106"/>
      <c r="C238" s="25">
        <v>100230</v>
      </c>
      <c r="D238" s="106"/>
      <c r="E238" s="123" t="s">
        <v>42</v>
      </c>
      <c r="F238" s="124"/>
      <c r="G238" s="38"/>
      <c r="H238" s="41"/>
      <c r="I238" s="41"/>
      <c r="J238" s="41"/>
      <c r="K238" s="41"/>
      <c r="L238" s="41"/>
      <c r="M238" s="41"/>
      <c r="R238" s="1"/>
      <c r="AB238" s="28"/>
      <c r="AC238" s="28"/>
      <c r="AD238" s="28"/>
      <c r="AE238" s="28"/>
      <c r="AF238" s="28"/>
      <c r="AG238" s="28"/>
    </row>
    <row r="239" spans="1:33" ht="15.75">
      <c r="A239" s="25">
        <v>302310</v>
      </c>
      <c r="B239" s="25">
        <f>VALUE(CONCATENATE($A$2, $C$4, C239))</f>
        <v>330100231</v>
      </c>
      <c r="C239" s="25">
        <v>100231</v>
      </c>
      <c r="D239" s="25">
        <v>36060</v>
      </c>
      <c r="E239" s="59" t="s">
        <v>77</v>
      </c>
      <c r="F239" s="54" t="s">
        <v>69</v>
      </c>
      <c r="G239" s="96"/>
      <c r="H239" s="96"/>
      <c r="I239" s="96"/>
      <c r="J239" s="96"/>
      <c r="K239" s="96"/>
      <c r="L239" s="96"/>
      <c r="M239" s="96"/>
      <c r="O239" s="118">
        <v>0</v>
      </c>
      <c r="P239" s="118">
        <v>0</v>
      </c>
      <c r="Q239" s="118">
        <v>0</v>
      </c>
      <c r="R239" s="1"/>
      <c r="AB239" s="28">
        <v>96.3</v>
      </c>
      <c r="AC239" s="28">
        <v>101.8</v>
      </c>
      <c r="AD239" s="28">
        <v>178.1</v>
      </c>
      <c r="AE239" s="28">
        <v>199.2</v>
      </c>
      <c r="AF239" s="28">
        <v>215.3</v>
      </c>
      <c r="AG239" s="28">
        <v>273</v>
      </c>
    </row>
    <row r="240" spans="1:33" ht="31.5">
      <c r="A240" s="25">
        <v>302320</v>
      </c>
      <c r="B240" s="25">
        <f>VALUE(CONCATENATE($A$2, $C$4, C240))</f>
        <v>330100232</v>
      </c>
      <c r="C240" s="25">
        <v>100232</v>
      </c>
      <c r="D240" s="25"/>
      <c r="E240" s="59" t="s">
        <v>78</v>
      </c>
      <c r="F240" s="54" t="s">
        <v>64</v>
      </c>
      <c r="G240" s="107">
        <f>IF(AB240="", "", AB240)</f>
        <v>106.7</v>
      </c>
      <c r="H240" s="107">
        <f>IF(AC240="", "", AC240)</f>
        <v>105.9</v>
      </c>
      <c r="I240" s="107">
        <f>IF(AD240="", "", AD240)</f>
        <v>104.5</v>
      </c>
      <c r="J240" s="107">
        <f>J404</f>
        <v>106.6</v>
      </c>
      <c r="K240" s="107">
        <f>K404</f>
        <v>104.7</v>
      </c>
      <c r="L240" s="107">
        <f>L404</f>
        <v>104</v>
      </c>
      <c r="M240" s="107">
        <f>M404</f>
        <v>104.3</v>
      </c>
      <c r="R240" s="1"/>
      <c r="AB240" s="28">
        <v>106.7</v>
      </c>
      <c r="AC240" s="28">
        <v>105.9</v>
      </c>
      <c r="AD240" s="28">
        <v>104.5</v>
      </c>
      <c r="AE240" s="28">
        <v>105.3</v>
      </c>
      <c r="AF240" s="28">
        <v>103.9</v>
      </c>
      <c r="AG240" s="28">
        <v>103.9</v>
      </c>
    </row>
    <row r="241" spans="1:33" ht="31.5">
      <c r="A241" s="25">
        <v>302330</v>
      </c>
      <c r="B241" s="47">
        <f>VALUE(CONCATENATE($A$2, $C$4, C241))</f>
        <v>330100233</v>
      </c>
      <c r="C241" s="25">
        <v>100233</v>
      </c>
      <c r="D241" s="47"/>
      <c r="E241" s="119" t="s">
        <v>79</v>
      </c>
      <c r="F241" s="97" t="s">
        <v>64</v>
      </c>
      <c r="G241" s="31"/>
      <c r="H241" s="32">
        <f t="shared" ref="H241:M241" si="89">IFERROR(IF(G239=0, 0, H239/G239/IF(H240&lt;&gt;0, H240, 100)*10000), 0)</f>
        <v>0</v>
      </c>
      <c r="I241" s="32">
        <f t="shared" si="89"/>
        <v>0</v>
      </c>
      <c r="J241" s="32">
        <f t="shared" si="89"/>
        <v>0</v>
      </c>
      <c r="K241" s="32">
        <f t="shared" si="89"/>
        <v>0</v>
      </c>
      <c r="L241" s="32">
        <f t="shared" si="89"/>
        <v>0</v>
      </c>
      <c r="M241" s="32">
        <f t="shared" si="89"/>
        <v>0</v>
      </c>
      <c r="R241" s="1"/>
      <c r="AB241" s="28">
        <v>156.14713827534399</v>
      </c>
      <c r="AC241" s="28">
        <v>99.8218307794438</v>
      </c>
      <c r="AD241" s="28">
        <v>167.41711395831999</v>
      </c>
      <c r="AE241" s="28">
        <v>106.217736762375</v>
      </c>
      <c r="AF241" s="28">
        <v>104.025341017583</v>
      </c>
      <c r="AG241" s="28">
        <v>122.040244670574</v>
      </c>
    </row>
    <row r="242" spans="1:33" ht="15.75">
      <c r="A242" s="25">
        <v>302340</v>
      </c>
      <c r="B242" s="106"/>
      <c r="C242" s="25">
        <v>100234</v>
      </c>
      <c r="D242" s="106"/>
      <c r="E242" s="37"/>
      <c r="F242" s="23"/>
      <c r="G242" s="38"/>
      <c r="H242" s="41"/>
      <c r="I242" s="41"/>
      <c r="J242" s="41"/>
      <c r="K242" s="41"/>
      <c r="L242" s="41"/>
      <c r="M242" s="41">
        <f>M287+M332</f>
        <v>0</v>
      </c>
      <c r="R242" s="1"/>
      <c r="AB242" s="28"/>
      <c r="AC242" s="28"/>
      <c r="AD242" s="28"/>
      <c r="AE242" s="28"/>
      <c r="AF242" s="28"/>
      <c r="AG242" s="28"/>
    </row>
    <row r="243" spans="1:33" ht="31.5">
      <c r="A243" s="25">
        <v>302350</v>
      </c>
      <c r="B243" s="25">
        <f>VALUE(CONCATENATE($A$2, $C$4, C243))</f>
        <v>330100235</v>
      </c>
      <c r="C243" s="25">
        <v>100235</v>
      </c>
      <c r="D243" s="25"/>
      <c r="E243" s="100" t="s">
        <v>91</v>
      </c>
      <c r="F243" s="23" t="s">
        <v>69</v>
      </c>
      <c r="G243" s="96">
        <f t="shared" ref="G243:M243" si="90">ROUND(SUM(G248, G252, G256, G260, G264, G268, G272, G276, G280, G284), 1)</f>
        <v>0.8</v>
      </c>
      <c r="H243" s="96">
        <f t="shared" si="90"/>
        <v>0.9</v>
      </c>
      <c r="I243" s="96">
        <f t="shared" si="90"/>
        <v>1</v>
      </c>
      <c r="J243" s="96">
        <f t="shared" si="90"/>
        <v>1</v>
      </c>
      <c r="K243" s="96">
        <f t="shared" si="90"/>
        <v>1.1000000000000001</v>
      </c>
      <c r="L243" s="96">
        <f t="shared" si="90"/>
        <v>1.1000000000000001</v>
      </c>
      <c r="M243" s="96">
        <f t="shared" si="90"/>
        <v>1.1000000000000001</v>
      </c>
      <c r="AB243" s="28">
        <v>464.8</v>
      </c>
      <c r="AC243" s="28">
        <v>411.8</v>
      </c>
      <c r="AD243" s="28">
        <v>461.4</v>
      </c>
      <c r="AE243" s="28">
        <v>498.2</v>
      </c>
      <c r="AF243" s="28">
        <v>534.1</v>
      </c>
      <c r="AG243" s="28">
        <v>572.5</v>
      </c>
    </row>
    <row r="244" spans="1:33" ht="31.5" customHeight="1">
      <c r="A244" s="25">
        <v>302360</v>
      </c>
      <c r="B244" s="25">
        <f>VALUE(CONCATENATE($A$2, $C$4, C244))</f>
        <v>330100236</v>
      </c>
      <c r="C244" s="25">
        <v>100236</v>
      </c>
      <c r="D244" s="25"/>
      <c r="E244" s="37" t="s">
        <v>78</v>
      </c>
      <c r="F244" s="23" t="s">
        <v>64</v>
      </c>
      <c r="G244" s="111">
        <f t="shared" ref="G244:M244" si="91">SUM(IFERROR(G248/G243*IF(G249&lt;&gt;0, G249, 100), 0), IFERROR(G252/G243*IF(G253&lt;&gt;0, G253, 100), 0), IFERROR(G256/G243*IF(G257&lt;&gt;0, G257, 100), 0), IFERROR(G260/G243*IF(G261&lt;&gt;0, G261, 100), 0), IFERROR(G264/G243*IF(G265&lt;&gt;0, G265, 100), 0), IFERROR(G268/G243*IF(G269&lt;&gt;0, G269, 100), 0), IFERROR(G272/G243*IF(G273&lt;&gt;0, G273, 100), 0), IFERROR(G276/G243*IF(G277&lt;&gt;0, G277, 100), 0), IFERROR(G280/G243*IF(G281&lt;&gt;0, G281, 100), 0), IFERROR(G284/G243*IF(G285&lt;&gt;0, G285, 100), 0))</f>
        <v>112.30175</v>
      </c>
      <c r="H244" s="111">
        <f t="shared" si="91"/>
        <v>106.48833333333334</v>
      </c>
      <c r="I244" s="111">
        <f t="shared" si="91"/>
        <v>101.05149999999999</v>
      </c>
      <c r="J244" s="111">
        <f t="shared" si="91"/>
        <v>98.8</v>
      </c>
      <c r="K244" s="111">
        <f t="shared" si="91"/>
        <v>100</v>
      </c>
      <c r="L244" s="111">
        <f t="shared" si="91"/>
        <v>100</v>
      </c>
      <c r="M244" s="111">
        <f t="shared" si="91"/>
        <v>101.81818181818183</v>
      </c>
      <c r="R244" s="146" t="s">
        <v>92</v>
      </c>
      <c r="S244" s="146"/>
      <c r="T244" s="146"/>
      <c r="U244" s="146"/>
      <c r="V244" s="146"/>
      <c r="W244" s="146"/>
      <c r="X244" s="146"/>
      <c r="Y244" s="146"/>
      <c r="Z244" s="146"/>
      <c r="AA244" s="112"/>
      <c r="AB244" s="28">
        <v>106.640215146299</v>
      </c>
      <c r="AC244" s="28">
        <v>105.787833899951</v>
      </c>
      <c r="AD244" s="28">
        <v>100.799198092761</v>
      </c>
      <c r="AE244" s="28">
        <v>104.684142914492</v>
      </c>
      <c r="AF244" s="28">
        <v>104.096311552144</v>
      </c>
      <c r="AG244" s="28">
        <v>104.017240174672</v>
      </c>
    </row>
    <row r="245" spans="1:33" ht="31.5">
      <c r="A245" s="25">
        <v>302370</v>
      </c>
      <c r="B245" s="47">
        <f>VALUE(CONCATENATE($A$2, $C$4, C245))</f>
        <v>330100237</v>
      </c>
      <c r="C245" s="25">
        <v>100237</v>
      </c>
      <c r="D245" s="47"/>
      <c r="E245" s="108" t="s">
        <v>79</v>
      </c>
      <c r="F245" s="30" t="s">
        <v>64</v>
      </c>
      <c r="G245" s="31">
        <v>133.9</v>
      </c>
      <c r="H245" s="32">
        <f t="shared" ref="H245:M245" si="92">IFERROR(IF(G243=0, 0, H243/G243/IF(H244&lt;&gt;0, H244, 100)*10000), 0)</f>
        <v>105.64537586277055</v>
      </c>
      <c r="I245" s="32">
        <f t="shared" si="92"/>
        <v>109.9549349699026</v>
      </c>
      <c r="J245" s="32">
        <f t="shared" si="92"/>
        <v>101.21457489878543</v>
      </c>
      <c r="K245" s="32">
        <f t="shared" si="92"/>
        <v>110.00000000000001</v>
      </c>
      <c r="L245" s="32">
        <f t="shared" si="92"/>
        <v>100</v>
      </c>
      <c r="M245" s="32">
        <f t="shared" si="92"/>
        <v>98.214285714285708</v>
      </c>
      <c r="R245" s="1"/>
      <c r="AB245" s="28">
        <v>121.206364125999</v>
      </c>
      <c r="AC245" s="28">
        <v>83.749938779498294</v>
      </c>
      <c r="AD245" s="28">
        <v>111.156322673619</v>
      </c>
      <c r="AE245" s="28">
        <v>103.144299647507</v>
      </c>
      <c r="AF245" s="28">
        <v>102.9872622675</v>
      </c>
      <c r="AG245" s="28">
        <v>103.049902763012</v>
      </c>
    </row>
    <row r="246" spans="1:33" ht="78.75">
      <c r="A246" s="25">
        <v>302380</v>
      </c>
      <c r="B246" s="33"/>
      <c r="C246" s="25">
        <v>100238</v>
      </c>
      <c r="D246" s="33"/>
      <c r="E246" s="125" t="s">
        <v>93</v>
      </c>
      <c r="F246" s="23"/>
      <c r="G246" s="88">
        <f t="shared" ref="G246:L246" si="93">ROUND(G243-SUM(G248, G252, G256, G260, G264, G268, G272, G276, G280, G284), 1)</f>
        <v>0</v>
      </c>
      <c r="H246" s="88">
        <f t="shared" si="93"/>
        <v>0</v>
      </c>
      <c r="I246" s="88">
        <f t="shared" si="93"/>
        <v>0</v>
      </c>
      <c r="J246" s="88">
        <f t="shared" si="93"/>
        <v>0</v>
      </c>
      <c r="K246" s="88">
        <f t="shared" si="93"/>
        <v>0</v>
      </c>
      <c r="L246" s="88">
        <f t="shared" si="93"/>
        <v>0</v>
      </c>
      <c r="M246" s="88">
        <f>M243-SUM(M248, M252, M256, M260, M264, M268, M272, M276, M280, M284)</f>
        <v>-2.0000000000000018E-2</v>
      </c>
      <c r="R246" s="114" t="s">
        <v>94</v>
      </c>
      <c r="S246" s="126"/>
      <c r="AB246" s="28"/>
      <c r="AC246" s="28"/>
      <c r="AD246" s="28"/>
      <c r="AE246" s="28"/>
      <c r="AF246" s="28"/>
      <c r="AG246" s="28"/>
    </row>
    <row r="247" spans="1:33" ht="15.75">
      <c r="A247" s="25">
        <v>302390</v>
      </c>
      <c r="B247" s="106"/>
      <c r="C247" s="25">
        <v>100239</v>
      </c>
      <c r="D247" s="106"/>
      <c r="E247" s="127" t="s">
        <v>32</v>
      </c>
      <c r="F247" s="23"/>
      <c r="G247" s="93"/>
      <c r="H247" s="93"/>
      <c r="I247" s="93"/>
      <c r="J247" s="93"/>
      <c r="K247" s="93"/>
      <c r="L247" s="93"/>
      <c r="M247" s="93"/>
      <c r="R247" s="145" t="s">
        <v>95</v>
      </c>
      <c r="S247" s="145"/>
      <c r="T247" s="145"/>
      <c r="U247" s="145"/>
      <c r="V247" s="145"/>
      <c r="W247" s="145"/>
      <c r="X247" s="145"/>
      <c r="Y247" s="145"/>
      <c r="Z247" s="145"/>
      <c r="AB247" s="28"/>
      <c r="AC247" s="28"/>
      <c r="AD247" s="28"/>
      <c r="AE247" s="28"/>
      <c r="AF247" s="28"/>
      <c r="AG247" s="28"/>
    </row>
    <row r="248" spans="1:33" ht="15.75">
      <c r="A248" s="25">
        <v>302400</v>
      </c>
      <c r="B248" s="25">
        <f>VALUE(CONCATENATE($A$2, $C$4, C248))</f>
        <v>330100240</v>
      </c>
      <c r="C248" s="25">
        <v>100240</v>
      </c>
      <c r="D248" s="25"/>
      <c r="E248" s="37" t="s">
        <v>77</v>
      </c>
      <c r="F248" s="23" t="s">
        <v>69</v>
      </c>
      <c r="G248" s="27">
        <f t="shared" ref="G248:M248" si="94">SUM(G293, G338)</f>
        <v>0</v>
      </c>
      <c r="H248" s="27">
        <f t="shared" si="94"/>
        <v>0</v>
      </c>
      <c r="I248" s="27">
        <f t="shared" si="94"/>
        <v>0</v>
      </c>
      <c r="J248" s="27">
        <f t="shared" si="94"/>
        <v>0</v>
      </c>
      <c r="K248" s="27">
        <f t="shared" si="94"/>
        <v>0</v>
      </c>
      <c r="L248" s="27">
        <f t="shared" si="94"/>
        <v>0</v>
      </c>
      <c r="M248" s="27">
        <f t="shared" si="94"/>
        <v>0</v>
      </c>
      <c r="R248" s="145"/>
      <c r="S248" s="145"/>
      <c r="T248" s="145"/>
      <c r="U248" s="145"/>
      <c r="V248" s="145"/>
      <c r="W248" s="145"/>
      <c r="X248" s="145"/>
      <c r="Y248" s="145"/>
      <c r="Z248" s="145"/>
      <c r="AB248" s="28">
        <v>49.7</v>
      </c>
      <c r="AC248" s="28">
        <v>28.3</v>
      </c>
      <c r="AD248" s="28">
        <v>38.5</v>
      </c>
      <c r="AE248" s="28">
        <v>40.9</v>
      </c>
      <c r="AF248" s="28">
        <v>43.3</v>
      </c>
      <c r="AG248" s="28">
        <v>46.1</v>
      </c>
    </row>
    <row r="249" spans="1:33" ht="31.5">
      <c r="A249" s="25">
        <v>302410</v>
      </c>
      <c r="B249" s="25">
        <f>VALUE(CONCATENATE($A$2, $C$4, C249))</f>
        <v>330100241</v>
      </c>
      <c r="C249" s="25">
        <v>100241</v>
      </c>
      <c r="D249" s="25"/>
      <c r="E249" s="37" t="s">
        <v>78</v>
      </c>
      <c r="F249" s="23" t="s">
        <v>64</v>
      </c>
      <c r="G249" s="107"/>
      <c r="H249" s="107"/>
      <c r="I249" s="107"/>
      <c r="J249" s="107"/>
      <c r="K249" s="107"/>
      <c r="L249" s="107"/>
      <c r="M249" s="107"/>
      <c r="R249" s="1"/>
      <c r="AB249" s="28">
        <v>106.7</v>
      </c>
      <c r="AC249" s="28">
        <v>112.8</v>
      </c>
      <c r="AD249" s="28">
        <v>89.9</v>
      </c>
      <c r="AE249" s="28">
        <v>104.1</v>
      </c>
      <c r="AF249" s="28">
        <v>103.1</v>
      </c>
      <c r="AG249" s="28">
        <v>103.1</v>
      </c>
    </row>
    <row r="250" spans="1:33" ht="31.5">
      <c r="A250" s="25">
        <v>302420</v>
      </c>
      <c r="B250" s="47">
        <f>VALUE(CONCATENATE($A$2, $C$4, C250))</f>
        <v>330100242</v>
      </c>
      <c r="C250" s="25">
        <v>100242</v>
      </c>
      <c r="D250" s="47"/>
      <c r="E250" s="108" t="s">
        <v>79</v>
      </c>
      <c r="F250" s="30" t="s">
        <v>64</v>
      </c>
      <c r="G250" s="31"/>
      <c r="H250" s="32">
        <f t="shared" ref="H250:M250" si="95">IFERROR(IF(G248=0, 0, H248/G248/IF(H249&lt;&gt;0, H249, 100)*10000), 0)</f>
        <v>0</v>
      </c>
      <c r="I250" s="32">
        <f t="shared" si="95"/>
        <v>0</v>
      </c>
      <c r="J250" s="32">
        <f t="shared" si="95"/>
        <v>0</v>
      </c>
      <c r="K250" s="32">
        <f t="shared" si="95"/>
        <v>0</v>
      </c>
      <c r="L250" s="32">
        <f t="shared" si="95"/>
        <v>0</v>
      </c>
      <c r="M250" s="32">
        <f t="shared" si="95"/>
        <v>0</v>
      </c>
      <c r="R250" s="1"/>
      <c r="AB250" s="28">
        <v>129.747058501043</v>
      </c>
      <c r="AC250" s="28">
        <v>50.480186081025202</v>
      </c>
      <c r="AD250" s="28">
        <v>151.32636576958299</v>
      </c>
      <c r="AE250" s="28">
        <v>102.049727409958</v>
      </c>
      <c r="AF250" s="28">
        <v>102.68474360829001</v>
      </c>
      <c r="AG250" s="28">
        <v>103.265288750804</v>
      </c>
    </row>
    <row r="251" spans="1:33" ht="15.75">
      <c r="A251" s="25">
        <v>302430</v>
      </c>
      <c r="B251" s="106"/>
      <c r="C251" s="25">
        <v>100243</v>
      </c>
      <c r="D251" s="106"/>
      <c r="E251" s="100" t="s">
        <v>34</v>
      </c>
      <c r="F251" s="23"/>
      <c r="G251" s="93"/>
      <c r="H251" s="93"/>
      <c r="I251" s="93"/>
      <c r="J251" s="93"/>
      <c r="K251" s="93"/>
      <c r="L251" s="93"/>
      <c r="M251" s="93"/>
      <c r="R251" s="1"/>
      <c r="AB251" s="28"/>
      <c r="AC251" s="28"/>
      <c r="AD251" s="28"/>
      <c r="AE251" s="28"/>
      <c r="AF251" s="28"/>
      <c r="AG251" s="28"/>
    </row>
    <row r="252" spans="1:33" ht="15.75">
      <c r="A252" s="25">
        <v>302440</v>
      </c>
      <c r="B252" s="25">
        <f>VALUE(CONCATENATE($A$2, $C$4, C252))</f>
        <v>330100244</v>
      </c>
      <c r="C252" s="25">
        <v>100244</v>
      </c>
      <c r="D252" s="25"/>
      <c r="E252" s="37" t="s">
        <v>77</v>
      </c>
      <c r="F252" s="23" t="s">
        <v>69</v>
      </c>
      <c r="G252" s="27">
        <f t="shared" ref="G252:M252" si="96">SUM(G297, G342)</f>
        <v>0</v>
      </c>
      <c r="H252" s="27">
        <f t="shared" si="96"/>
        <v>0</v>
      </c>
      <c r="I252" s="27">
        <f t="shared" si="96"/>
        <v>0</v>
      </c>
      <c r="J252" s="27">
        <f t="shared" si="96"/>
        <v>0</v>
      </c>
      <c r="K252" s="27">
        <f t="shared" si="96"/>
        <v>0</v>
      </c>
      <c r="L252" s="27">
        <f t="shared" si="96"/>
        <v>0</v>
      </c>
      <c r="M252" s="27">
        <f t="shared" si="96"/>
        <v>0</v>
      </c>
      <c r="R252" s="1"/>
      <c r="AB252" s="28">
        <v>31.5</v>
      </c>
      <c r="AC252" s="28">
        <v>27.9</v>
      </c>
      <c r="AD252" s="28">
        <v>29.8</v>
      </c>
      <c r="AE252" s="28">
        <v>33.799999999999997</v>
      </c>
      <c r="AF252" s="28">
        <v>37.1</v>
      </c>
      <c r="AG252" s="28">
        <v>39.5</v>
      </c>
    </row>
    <row r="253" spans="1:33" ht="31.5">
      <c r="A253" s="25">
        <v>302450</v>
      </c>
      <c r="B253" s="25">
        <f>VALUE(CONCATENATE($A$2, $C$4, C253))</f>
        <v>330100245</v>
      </c>
      <c r="C253" s="25">
        <v>100245</v>
      </c>
      <c r="D253" s="25"/>
      <c r="E253" s="37" t="s">
        <v>78</v>
      </c>
      <c r="F253" s="23" t="s">
        <v>64</v>
      </c>
      <c r="G253" s="107"/>
      <c r="H253" s="107"/>
      <c r="I253" s="107"/>
      <c r="J253" s="107"/>
      <c r="K253" s="107"/>
      <c r="L253" s="107"/>
      <c r="M253" s="107"/>
      <c r="R253" s="1"/>
      <c r="AB253" s="28">
        <v>106.7</v>
      </c>
      <c r="AC253" s="28">
        <v>106.9</v>
      </c>
      <c r="AD253" s="28">
        <v>100.6</v>
      </c>
      <c r="AE253" s="28">
        <v>104.9</v>
      </c>
      <c r="AF253" s="28">
        <v>104</v>
      </c>
      <c r="AG253" s="28">
        <v>103.9</v>
      </c>
    </row>
    <row r="254" spans="1:33" ht="31.5">
      <c r="A254" s="25">
        <v>302460</v>
      </c>
      <c r="B254" s="47">
        <f>VALUE(CONCATENATE($A$2, $C$4, C254))</f>
        <v>330100246</v>
      </c>
      <c r="C254" s="25">
        <v>100246</v>
      </c>
      <c r="D254" s="47"/>
      <c r="E254" s="108" t="s">
        <v>79</v>
      </c>
      <c r="F254" s="30" t="s">
        <v>64</v>
      </c>
      <c r="G254" s="31"/>
      <c r="H254" s="32">
        <f t="shared" ref="H254:M254" si="97">IFERROR(IF(G252=0, 0, H252/G252/IF(H253&lt;&gt;0, H253, 100)*10000), 0)</f>
        <v>0</v>
      </c>
      <c r="I254" s="32">
        <f t="shared" si="97"/>
        <v>0</v>
      </c>
      <c r="J254" s="32">
        <f t="shared" si="97"/>
        <v>0</v>
      </c>
      <c r="K254" s="32">
        <f t="shared" si="97"/>
        <v>0</v>
      </c>
      <c r="L254" s="32">
        <f t="shared" si="97"/>
        <v>0</v>
      </c>
      <c r="M254" s="32">
        <f t="shared" si="97"/>
        <v>0</v>
      </c>
      <c r="R254" s="1"/>
      <c r="AB254" s="28">
        <v>126.162497296518</v>
      </c>
      <c r="AC254" s="28">
        <v>82.854470132299895</v>
      </c>
      <c r="AD254" s="28">
        <v>106.172997855163</v>
      </c>
      <c r="AE254" s="28">
        <v>108.124708095278</v>
      </c>
      <c r="AF254" s="28">
        <v>105.54164770141099</v>
      </c>
      <c r="AG254" s="28">
        <v>102.472572372876</v>
      </c>
    </row>
    <row r="255" spans="1:33" ht="47.25">
      <c r="A255" s="25">
        <v>302470</v>
      </c>
      <c r="B255" s="106"/>
      <c r="C255" s="25">
        <v>100247</v>
      </c>
      <c r="D255" s="106"/>
      <c r="E255" s="100" t="s">
        <v>90</v>
      </c>
      <c r="F255" s="23"/>
      <c r="G255" s="93"/>
      <c r="H255" s="93"/>
      <c r="I255" s="93"/>
      <c r="J255" s="93"/>
      <c r="K255" s="93"/>
      <c r="L255" s="93"/>
      <c r="M255" s="93"/>
      <c r="R255" s="1"/>
      <c r="AB255" s="28"/>
      <c r="AC255" s="28"/>
      <c r="AD255" s="28"/>
      <c r="AE255" s="28"/>
      <c r="AF255" s="28"/>
      <c r="AG255" s="28"/>
    </row>
    <row r="256" spans="1:33" ht="15.75">
      <c r="A256" s="25">
        <v>302480</v>
      </c>
      <c r="B256" s="25">
        <f>VALUE(CONCATENATE($A$2, $C$4, C256))</f>
        <v>330100248</v>
      </c>
      <c r="C256" s="25">
        <v>100248</v>
      </c>
      <c r="D256" s="25"/>
      <c r="E256" s="37" t="s">
        <v>77</v>
      </c>
      <c r="F256" s="23" t="s">
        <v>69</v>
      </c>
      <c r="G256" s="27">
        <f t="shared" ref="G256:M256" si="98">SUM(G301, G346)</f>
        <v>0</v>
      </c>
      <c r="H256" s="27">
        <f t="shared" si="98"/>
        <v>0</v>
      </c>
      <c r="I256" s="27">
        <f t="shared" si="98"/>
        <v>0</v>
      </c>
      <c r="J256" s="27">
        <f t="shared" si="98"/>
        <v>0</v>
      </c>
      <c r="K256" s="27">
        <f t="shared" si="98"/>
        <v>0</v>
      </c>
      <c r="L256" s="27">
        <f t="shared" si="98"/>
        <v>0</v>
      </c>
      <c r="M256" s="27">
        <f t="shared" si="98"/>
        <v>0</v>
      </c>
      <c r="R256" s="1"/>
      <c r="AB256" s="28">
        <v>0</v>
      </c>
      <c r="AC256" s="28">
        <v>0</v>
      </c>
      <c r="AD256" s="28">
        <v>0</v>
      </c>
      <c r="AE256" s="28">
        <v>0</v>
      </c>
      <c r="AF256" s="28">
        <v>0</v>
      </c>
      <c r="AG256" s="28">
        <v>0</v>
      </c>
    </row>
    <row r="257" spans="1:33" ht="31.5">
      <c r="A257" s="25">
        <v>302490</v>
      </c>
      <c r="B257" s="25">
        <f>VALUE(CONCATENATE($A$2, $C$4, C257))</f>
        <v>330100249</v>
      </c>
      <c r="C257" s="25">
        <v>100249</v>
      </c>
      <c r="D257" s="25"/>
      <c r="E257" s="37" t="s">
        <v>78</v>
      </c>
      <c r="F257" s="23" t="s">
        <v>64</v>
      </c>
      <c r="G257" s="107" t="str">
        <f>IF(AB257="", "", AB257)</f>
        <v/>
      </c>
      <c r="H257" s="107" t="str">
        <f>IF(AC257="", "", AC257)</f>
        <v/>
      </c>
      <c r="I257" s="107" t="str">
        <f>IF(AD257="", "", AD257)</f>
        <v/>
      </c>
      <c r="J257" s="107"/>
      <c r="K257" s="107"/>
      <c r="L257" s="107"/>
      <c r="M257" s="107"/>
      <c r="R257" s="1"/>
      <c r="AB257" s="28"/>
      <c r="AC257" s="28"/>
      <c r="AD257" s="28"/>
      <c r="AE257" s="28"/>
      <c r="AF257" s="28"/>
      <c r="AG257" s="28"/>
    </row>
    <row r="258" spans="1:33" ht="31.5">
      <c r="A258" s="25">
        <v>302500</v>
      </c>
      <c r="B258" s="47">
        <f>VALUE(CONCATENATE($A$2, $C$4, C258))</f>
        <v>330100250</v>
      </c>
      <c r="C258" s="25">
        <v>100250</v>
      </c>
      <c r="D258" s="47"/>
      <c r="E258" s="108" t="s">
        <v>79</v>
      </c>
      <c r="F258" s="30" t="s">
        <v>64</v>
      </c>
      <c r="G258" s="31">
        <f>IF(AB258="", "", AB258)</f>
        <v>0</v>
      </c>
      <c r="H258" s="32">
        <f t="shared" ref="H258:M258" si="99">IFERROR(IF(G256=0, 0, H256/G256/IF(H257&lt;&gt;0, H257, 100)*10000), 0)</f>
        <v>0</v>
      </c>
      <c r="I258" s="32">
        <f t="shared" si="99"/>
        <v>0</v>
      </c>
      <c r="J258" s="32">
        <f t="shared" si="99"/>
        <v>0</v>
      </c>
      <c r="K258" s="32">
        <f t="shared" si="99"/>
        <v>0</v>
      </c>
      <c r="L258" s="32">
        <f t="shared" si="99"/>
        <v>0</v>
      </c>
      <c r="M258" s="32">
        <f t="shared" si="99"/>
        <v>0</v>
      </c>
      <c r="R258" s="1"/>
      <c r="AB258" s="28">
        <v>0</v>
      </c>
      <c r="AC258" s="28">
        <v>0</v>
      </c>
      <c r="AD258" s="28">
        <v>0</v>
      </c>
      <c r="AE258" s="28">
        <v>0</v>
      </c>
      <c r="AF258" s="28">
        <v>0</v>
      </c>
      <c r="AG258" s="28">
        <v>0</v>
      </c>
    </row>
    <row r="259" spans="1:33" ht="15.75">
      <c r="A259" s="25">
        <v>302510</v>
      </c>
      <c r="B259" s="106"/>
      <c r="C259" s="25">
        <v>100251</v>
      </c>
      <c r="D259" s="106"/>
      <c r="E259" s="26" t="s">
        <v>36</v>
      </c>
      <c r="F259" s="23"/>
      <c r="G259" s="93"/>
      <c r="H259" s="93"/>
      <c r="I259" s="93"/>
      <c r="J259" s="93"/>
      <c r="K259" s="93"/>
      <c r="L259" s="93"/>
      <c r="M259" s="93"/>
      <c r="R259" s="1"/>
      <c r="AB259" s="28"/>
      <c r="AC259" s="28"/>
      <c r="AD259" s="28"/>
      <c r="AE259" s="28"/>
      <c r="AF259" s="28"/>
      <c r="AG259" s="28"/>
    </row>
    <row r="260" spans="1:33" ht="15.75">
      <c r="A260" s="25">
        <v>302520</v>
      </c>
      <c r="B260" s="25">
        <f>VALUE(CONCATENATE($A$2, $C$4, C260))</f>
        <v>330100252</v>
      </c>
      <c r="C260" s="25">
        <v>100252</v>
      </c>
      <c r="D260" s="25"/>
      <c r="E260" s="37" t="s">
        <v>77</v>
      </c>
      <c r="F260" s="23" t="s">
        <v>69</v>
      </c>
      <c r="G260" s="27">
        <f t="shared" ref="G260:M260" si="100">SUM(G305, G350)</f>
        <v>0</v>
      </c>
      <c r="H260" s="27">
        <f t="shared" si="100"/>
        <v>0</v>
      </c>
      <c r="I260" s="27">
        <f t="shared" si="100"/>
        <v>0</v>
      </c>
      <c r="J260" s="27">
        <f t="shared" si="100"/>
        <v>0</v>
      </c>
      <c r="K260" s="27">
        <f t="shared" si="100"/>
        <v>0</v>
      </c>
      <c r="L260" s="27">
        <f t="shared" si="100"/>
        <v>0</v>
      </c>
      <c r="M260" s="27">
        <f t="shared" si="100"/>
        <v>0</v>
      </c>
      <c r="R260" s="1"/>
      <c r="AB260" s="28">
        <v>0</v>
      </c>
      <c r="AC260" s="28">
        <v>0</v>
      </c>
      <c r="AD260" s="28">
        <v>0</v>
      </c>
      <c r="AE260" s="28">
        <v>0</v>
      </c>
      <c r="AF260" s="28">
        <v>0</v>
      </c>
      <c r="AG260" s="28">
        <v>0</v>
      </c>
    </row>
    <row r="261" spans="1:33" ht="31.5">
      <c r="A261" s="25">
        <v>302530</v>
      </c>
      <c r="B261" s="25">
        <f>VALUE(CONCATENATE($A$2, $C$4, C261))</f>
        <v>330100253</v>
      </c>
      <c r="C261" s="25">
        <v>100253</v>
      </c>
      <c r="D261" s="25"/>
      <c r="E261" s="37" t="s">
        <v>78</v>
      </c>
      <c r="F261" s="23" t="s">
        <v>64</v>
      </c>
      <c r="G261" s="107" t="str">
        <f>IF(AB261="", "", AB261)</f>
        <v/>
      </c>
      <c r="H261" s="107" t="str">
        <f>IF(AC261="", "", AC261)</f>
        <v/>
      </c>
      <c r="I261" s="107" t="str">
        <f>IF(AD261="", "", AD261)</f>
        <v/>
      </c>
      <c r="J261" s="107"/>
      <c r="K261" s="107"/>
      <c r="L261" s="107"/>
      <c r="M261" s="107"/>
      <c r="R261" s="1"/>
      <c r="AB261" s="28"/>
      <c r="AC261" s="28"/>
      <c r="AD261" s="28"/>
      <c r="AE261" s="28"/>
      <c r="AF261" s="28"/>
      <c r="AG261" s="28"/>
    </row>
    <row r="262" spans="1:33" ht="31.5">
      <c r="A262" s="25">
        <v>302540</v>
      </c>
      <c r="B262" s="47">
        <f>VALUE(CONCATENATE($A$2, $C$4, C262))</f>
        <v>330100254</v>
      </c>
      <c r="C262" s="25">
        <v>100254</v>
      </c>
      <c r="D262" s="47"/>
      <c r="E262" s="108" t="s">
        <v>96</v>
      </c>
      <c r="F262" s="30" t="s">
        <v>64</v>
      </c>
      <c r="G262" s="31">
        <f>IF(AB262="", "", AB262)</f>
        <v>0</v>
      </c>
      <c r="H262" s="32">
        <f t="shared" ref="H262:M262" si="101">IFERROR(IF(G260=0, 0, H260/G260/IF(H261&lt;&gt;0, H261, 100)*10000), 0)</f>
        <v>0</v>
      </c>
      <c r="I262" s="32">
        <f t="shared" si="101"/>
        <v>0</v>
      </c>
      <c r="J262" s="32">
        <f t="shared" si="101"/>
        <v>0</v>
      </c>
      <c r="K262" s="32">
        <f t="shared" si="101"/>
        <v>0</v>
      </c>
      <c r="L262" s="32">
        <f t="shared" si="101"/>
        <v>0</v>
      </c>
      <c r="M262" s="32">
        <f t="shared" si="101"/>
        <v>0</v>
      </c>
      <c r="R262" s="1"/>
      <c r="AB262" s="28">
        <v>0</v>
      </c>
      <c r="AC262" s="28">
        <v>0</v>
      </c>
      <c r="AD262" s="28">
        <v>0</v>
      </c>
      <c r="AE262" s="28">
        <v>0</v>
      </c>
      <c r="AF262" s="28">
        <v>0</v>
      </c>
      <c r="AG262" s="28">
        <v>0</v>
      </c>
    </row>
    <row r="263" spans="1:33" ht="31.5">
      <c r="A263" s="25">
        <v>302550</v>
      </c>
      <c r="B263" s="106"/>
      <c r="C263" s="25">
        <v>100255</v>
      </c>
      <c r="D263" s="106"/>
      <c r="E263" s="100" t="s">
        <v>96</v>
      </c>
      <c r="F263" s="23"/>
      <c r="G263" s="93"/>
      <c r="H263" s="93"/>
      <c r="I263" s="93"/>
      <c r="J263" s="93"/>
      <c r="K263" s="93"/>
      <c r="L263" s="93"/>
      <c r="M263" s="93"/>
      <c r="R263" s="1"/>
      <c r="AB263" s="28"/>
      <c r="AC263" s="28"/>
      <c r="AD263" s="28"/>
      <c r="AE263" s="28"/>
      <c r="AF263" s="28"/>
      <c r="AG263" s="28"/>
    </row>
    <row r="264" spans="1:33" ht="15.75">
      <c r="A264" s="25">
        <v>302560</v>
      </c>
      <c r="B264" s="25">
        <f>VALUE(CONCATENATE($A$2, $C$4, C264))</f>
        <v>330100256</v>
      </c>
      <c r="C264" s="25">
        <v>100256</v>
      </c>
      <c r="D264" s="25"/>
      <c r="E264" s="37" t="s">
        <v>77</v>
      </c>
      <c r="F264" s="23" t="s">
        <v>69</v>
      </c>
      <c r="G264" s="27">
        <f t="shared" ref="G264:M264" si="102">SUM(G309, G354)</f>
        <v>0</v>
      </c>
      <c r="H264" s="27">
        <f t="shared" si="102"/>
        <v>0</v>
      </c>
      <c r="I264" s="27">
        <f t="shared" si="102"/>
        <v>0</v>
      </c>
      <c r="J264" s="27">
        <f t="shared" si="102"/>
        <v>0</v>
      </c>
      <c r="K264" s="27">
        <f t="shared" si="102"/>
        <v>0</v>
      </c>
      <c r="L264" s="27">
        <f t="shared" si="102"/>
        <v>0</v>
      </c>
      <c r="M264" s="27">
        <f t="shared" si="102"/>
        <v>0</v>
      </c>
      <c r="R264" s="1"/>
      <c r="AB264" s="28">
        <v>326</v>
      </c>
      <c r="AC264" s="28">
        <v>315.3</v>
      </c>
      <c r="AD264" s="28">
        <v>334.9</v>
      </c>
      <c r="AE264" s="28">
        <v>355.3</v>
      </c>
      <c r="AF264" s="28">
        <v>376.4</v>
      </c>
      <c r="AG264" s="28">
        <v>396.6</v>
      </c>
    </row>
    <row r="265" spans="1:33" ht="31.5">
      <c r="A265" s="25">
        <v>302570</v>
      </c>
      <c r="B265" s="25">
        <f>VALUE(CONCATENATE($A$2, $C$4, C265))</f>
        <v>330100257</v>
      </c>
      <c r="C265" s="25">
        <v>100257</v>
      </c>
      <c r="D265" s="25"/>
      <c r="E265" s="37" t="s">
        <v>78</v>
      </c>
      <c r="F265" s="23" t="s">
        <v>64</v>
      </c>
      <c r="G265" s="107"/>
      <c r="H265" s="107"/>
      <c r="I265" s="107"/>
      <c r="J265" s="107"/>
      <c r="K265" s="107"/>
      <c r="L265" s="107"/>
      <c r="M265" s="107"/>
      <c r="R265" s="1"/>
      <c r="AB265" s="28">
        <v>106.7</v>
      </c>
      <c r="AC265" s="28">
        <v>104.2</v>
      </c>
      <c r="AD265" s="28">
        <v>101.4</v>
      </c>
      <c r="AE265" s="28">
        <v>104.6</v>
      </c>
      <c r="AF265" s="28">
        <v>104.2</v>
      </c>
      <c r="AG265" s="28">
        <v>104.1</v>
      </c>
    </row>
    <row r="266" spans="1:33" ht="31.5">
      <c r="A266" s="25">
        <v>302580</v>
      </c>
      <c r="B266" s="47">
        <f>VALUE(CONCATENATE($A$2, $C$4, C266))</f>
        <v>330100258</v>
      </c>
      <c r="C266" s="25">
        <v>100258</v>
      </c>
      <c r="D266" s="47"/>
      <c r="E266" s="108" t="s">
        <v>79</v>
      </c>
      <c r="F266" s="30" t="s">
        <v>64</v>
      </c>
      <c r="G266" s="31"/>
      <c r="H266" s="32">
        <f t="shared" ref="H266:M266" si="103">IFERROR(IF(G264=0, 0, H264/G264/IF(H265&lt;&gt;0, H265, 100)*10000), 0)</f>
        <v>0</v>
      </c>
      <c r="I266" s="32">
        <f t="shared" si="103"/>
        <v>0</v>
      </c>
      <c r="J266" s="32">
        <f t="shared" si="103"/>
        <v>0</v>
      </c>
      <c r="K266" s="32">
        <f t="shared" si="103"/>
        <v>0</v>
      </c>
      <c r="L266" s="32">
        <f t="shared" si="103"/>
        <v>0</v>
      </c>
      <c r="M266" s="32">
        <f t="shared" si="103"/>
        <v>0</v>
      </c>
      <c r="R266" s="1"/>
      <c r="AB266" s="28">
        <v>122.604142064353</v>
      </c>
      <c r="AC266" s="28">
        <v>92.819377553783994</v>
      </c>
      <c r="AD266" s="28">
        <v>104.749804669295</v>
      </c>
      <c r="AE266" s="28">
        <v>101.42578447263401</v>
      </c>
      <c r="AF266" s="28">
        <v>101.668563723554</v>
      </c>
      <c r="AG266" s="28">
        <v>101.216744710238</v>
      </c>
    </row>
    <row r="267" spans="1:33" ht="15.75">
      <c r="A267" s="25">
        <v>302590</v>
      </c>
      <c r="B267" s="106"/>
      <c r="C267" s="25">
        <v>100259</v>
      </c>
      <c r="D267" s="106"/>
      <c r="E267" s="100" t="s">
        <v>38</v>
      </c>
      <c r="F267" s="22"/>
      <c r="G267" s="93"/>
      <c r="H267" s="93"/>
      <c r="I267" s="93"/>
      <c r="J267" s="93"/>
      <c r="K267" s="93"/>
      <c r="L267" s="93"/>
      <c r="M267" s="93"/>
      <c r="R267" s="1"/>
      <c r="AB267" s="28"/>
      <c r="AC267" s="28"/>
      <c r="AD267" s="28"/>
      <c r="AE267" s="28"/>
      <c r="AF267" s="28"/>
      <c r="AG267" s="28"/>
    </row>
    <row r="268" spans="1:33" ht="15.75">
      <c r="A268" s="25">
        <v>302600</v>
      </c>
      <c r="B268" s="25">
        <f>VALUE(CONCATENATE($A$2, $C$4, C268))</f>
        <v>330100260</v>
      </c>
      <c r="C268" s="25">
        <v>100260</v>
      </c>
      <c r="D268" s="25"/>
      <c r="E268" s="37" t="s">
        <v>77</v>
      </c>
      <c r="F268" s="23" t="s">
        <v>69</v>
      </c>
      <c r="G268" s="27">
        <f t="shared" ref="G268:M268" si="104">SUM(G313, G358)</f>
        <v>0</v>
      </c>
      <c r="H268" s="27">
        <f t="shared" si="104"/>
        <v>0</v>
      </c>
      <c r="I268" s="27">
        <f t="shared" si="104"/>
        <v>0</v>
      </c>
      <c r="J268" s="27">
        <f t="shared" si="104"/>
        <v>0</v>
      </c>
      <c r="K268" s="27">
        <f t="shared" si="104"/>
        <v>0</v>
      </c>
      <c r="L268" s="27">
        <f t="shared" si="104"/>
        <v>0</v>
      </c>
      <c r="M268" s="27">
        <f t="shared" si="104"/>
        <v>0</v>
      </c>
      <c r="R268" s="1"/>
      <c r="AB268" s="28">
        <v>4.8</v>
      </c>
      <c r="AC268" s="28">
        <v>3.6</v>
      </c>
      <c r="AD268" s="28">
        <v>5.6</v>
      </c>
      <c r="AE268" s="28">
        <v>8.9</v>
      </c>
      <c r="AF268" s="28">
        <v>9.5</v>
      </c>
      <c r="AG268" s="28">
        <v>11.3</v>
      </c>
    </row>
    <row r="269" spans="1:33" ht="31.5">
      <c r="A269" s="25">
        <v>302610</v>
      </c>
      <c r="B269" s="25">
        <f>VALUE(CONCATENATE($A$2, $C$4, C269))</f>
        <v>330100261</v>
      </c>
      <c r="C269" s="25">
        <v>100261</v>
      </c>
      <c r="D269" s="25"/>
      <c r="E269" s="37" t="s">
        <v>78</v>
      </c>
      <c r="F269" s="23" t="s">
        <v>64</v>
      </c>
      <c r="G269" s="107"/>
      <c r="H269" s="107"/>
      <c r="I269" s="107"/>
      <c r="J269" s="107"/>
      <c r="K269" s="107"/>
      <c r="L269" s="107"/>
      <c r="M269" s="107"/>
      <c r="R269" s="1"/>
      <c r="AB269" s="28">
        <v>101.8</v>
      </c>
      <c r="AC269" s="28">
        <v>112.9</v>
      </c>
      <c r="AD269" s="28">
        <v>106.2</v>
      </c>
      <c r="AE269" s="28">
        <v>105.3</v>
      </c>
      <c r="AF269" s="28">
        <v>104.8</v>
      </c>
      <c r="AG269" s="28">
        <v>104.6</v>
      </c>
    </row>
    <row r="270" spans="1:33" ht="31.5">
      <c r="A270" s="25">
        <v>302620</v>
      </c>
      <c r="B270" s="47">
        <f>VALUE(CONCATENATE($A$2, $C$4, C270))</f>
        <v>330100262</v>
      </c>
      <c r="C270" s="25">
        <v>100262</v>
      </c>
      <c r="D270" s="47"/>
      <c r="E270" s="108" t="s">
        <v>79</v>
      </c>
      <c r="F270" s="30" t="s">
        <v>64</v>
      </c>
      <c r="G270" s="31"/>
      <c r="H270" s="32">
        <f t="shared" ref="H270:M270" si="105">IFERROR(IF(G268=0, 0, H268/G268/IF(H269&lt;&gt;0, H269, 100)*10000), 0)</f>
        <v>0</v>
      </c>
      <c r="I270" s="32">
        <f t="shared" si="105"/>
        <v>0</v>
      </c>
      <c r="J270" s="32">
        <f t="shared" si="105"/>
        <v>0</v>
      </c>
      <c r="K270" s="32">
        <f t="shared" si="105"/>
        <v>0</v>
      </c>
      <c r="L270" s="32">
        <f t="shared" si="105"/>
        <v>0</v>
      </c>
      <c r="M270" s="32">
        <f t="shared" si="105"/>
        <v>0</v>
      </c>
      <c r="R270" s="1"/>
      <c r="AB270" s="28">
        <v>181.35106543750899</v>
      </c>
      <c r="AC270" s="28">
        <v>66.430469441984101</v>
      </c>
      <c r="AD270" s="28">
        <v>146.47415777359299</v>
      </c>
      <c r="AE270" s="28">
        <v>150.929317595984</v>
      </c>
      <c r="AF270" s="28">
        <v>101.85264602453</v>
      </c>
      <c r="AG270" s="28">
        <v>113.71641340444801</v>
      </c>
    </row>
    <row r="271" spans="1:33" ht="31.5">
      <c r="A271" s="25">
        <v>302630</v>
      </c>
      <c r="B271" s="106"/>
      <c r="C271" s="25">
        <v>100263</v>
      </c>
      <c r="D271" s="106"/>
      <c r="E271" s="100" t="s">
        <v>39</v>
      </c>
      <c r="F271" s="23"/>
      <c r="G271" s="93"/>
      <c r="H271" s="93"/>
      <c r="I271" s="93"/>
      <c r="J271" s="93"/>
      <c r="K271" s="93"/>
      <c r="L271" s="93"/>
      <c r="M271" s="93"/>
      <c r="R271" s="1"/>
      <c r="AB271" s="28"/>
      <c r="AC271" s="28"/>
      <c r="AD271" s="28"/>
      <c r="AE271" s="28"/>
      <c r="AF271" s="28"/>
      <c r="AG271" s="28"/>
    </row>
    <row r="272" spans="1:33" ht="15.75">
      <c r="A272" s="25">
        <v>302640</v>
      </c>
      <c r="B272" s="25">
        <f>VALUE(CONCATENATE($A$2, $C$4, C272))</f>
        <v>330100264</v>
      </c>
      <c r="C272" s="25">
        <v>100264</v>
      </c>
      <c r="D272" s="25"/>
      <c r="E272" s="37" t="s">
        <v>77</v>
      </c>
      <c r="F272" s="23" t="s">
        <v>69</v>
      </c>
      <c r="G272" s="27">
        <f t="shared" ref="G272:M272" si="106">SUM(G317, G362)</f>
        <v>0</v>
      </c>
      <c r="H272" s="27">
        <f t="shared" si="106"/>
        <v>0</v>
      </c>
      <c r="I272" s="27">
        <f t="shared" si="106"/>
        <v>0</v>
      </c>
      <c r="J272" s="27">
        <f t="shared" si="106"/>
        <v>0</v>
      </c>
      <c r="K272" s="27">
        <f t="shared" si="106"/>
        <v>0</v>
      </c>
      <c r="L272" s="27">
        <f t="shared" si="106"/>
        <v>0</v>
      </c>
      <c r="M272" s="27">
        <f t="shared" si="106"/>
        <v>0</v>
      </c>
      <c r="R272" s="1"/>
      <c r="AB272" s="28">
        <v>0</v>
      </c>
      <c r="AC272" s="28">
        <v>0</v>
      </c>
      <c r="AD272" s="28">
        <v>0</v>
      </c>
      <c r="AE272" s="28">
        <v>0</v>
      </c>
      <c r="AF272" s="28">
        <v>0</v>
      </c>
      <c r="AG272" s="28">
        <v>0</v>
      </c>
    </row>
    <row r="273" spans="1:33" ht="31.5">
      <c r="A273" s="25">
        <v>302650</v>
      </c>
      <c r="B273" s="25">
        <f>VALUE(CONCATENATE($A$2, $C$4, C273))</f>
        <v>330100265</v>
      </c>
      <c r="C273" s="25">
        <v>100265</v>
      </c>
      <c r="D273" s="25"/>
      <c r="E273" s="37" t="s">
        <v>78</v>
      </c>
      <c r="F273" s="23" t="s">
        <v>64</v>
      </c>
      <c r="G273" s="107" t="str">
        <f>IF(AB273="", "", AB273)</f>
        <v/>
      </c>
      <c r="H273" s="107" t="str">
        <f>IF(AC273="", "", AC273)</f>
        <v/>
      </c>
      <c r="I273" s="107" t="str">
        <f>IF(AD273="", "", AD273)</f>
        <v/>
      </c>
      <c r="J273" s="107"/>
      <c r="K273" s="107"/>
      <c r="L273" s="107"/>
      <c r="M273" s="107"/>
      <c r="R273" s="1"/>
      <c r="AB273" s="28"/>
      <c r="AC273" s="28"/>
      <c r="AD273" s="28"/>
      <c r="AE273" s="28"/>
      <c r="AF273" s="28"/>
      <c r="AG273" s="28"/>
    </row>
    <row r="274" spans="1:33" ht="31.5">
      <c r="A274" s="25">
        <v>302660</v>
      </c>
      <c r="B274" s="47">
        <f>VALUE(CONCATENATE($A$2, $C$4, C274))</f>
        <v>330100266</v>
      </c>
      <c r="C274" s="25">
        <v>100266</v>
      </c>
      <c r="D274" s="47"/>
      <c r="E274" s="108" t="s">
        <v>79</v>
      </c>
      <c r="F274" s="30" t="s">
        <v>64</v>
      </c>
      <c r="G274" s="31">
        <f>IF(AB274="", "", AB274)</f>
        <v>0</v>
      </c>
      <c r="H274" s="32">
        <f t="shared" ref="H274:M274" si="107">IFERROR(IF(G272=0, 0, H272/G272/IF(H273&lt;&gt;0, H273, 100)*10000), 0)</f>
        <v>0</v>
      </c>
      <c r="I274" s="32">
        <f t="shared" si="107"/>
        <v>0</v>
      </c>
      <c r="J274" s="32">
        <f t="shared" si="107"/>
        <v>0</v>
      </c>
      <c r="K274" s="32">
        <f t="shared" si="107"/>
        <v>0</v>
      </c>
      <c r="L274" s="32">
        <f t="shared" si="107"/>
        <v>0</v>
      </c>
      <c r="M274" s="32">
        <f t="shared" si="107"/>
        <v>0</v>
      </c>
      <c r="R274" s="1"/>
      <c r="AB274" s="28">
        <v>0</v>
      </c>
      <c r="AC274" s="28">
        <v>0</v>
      </c>
      <c r="AD274" s="28">
        <v>0</v>
      </c>
      <c r="AE274" s="28">
        <v>0</v>
      </c>
      <c r="AF274" s="28">
        <v>0</v>
      </c>
      <c r="AG274" s="28">
        <v>0</v>
      </c>
    </row>
    <row r="275" spans="1:33" ht="31.5">
      <c r="A275" s="25">
        <v>302670</v>
      </c>
      <c r="B275" s="106"/>
      <c r="C275" s="25">
        <v>100267</v>
      </c>
      <c r="D275" s="106"/>
      <c r="E275" s="100" t="s">
        <v>40</v>
      </c>
      <c r="F275" s="22"/>
      <c r="G275" s="93"/>
      <c r="H275" s="93"/>
      <c r="I275" s="93"/>
      <c r="J275" s="93"/>
      <c r="K275" s="93"/>
      <c r="L275" s="93"/>
      <c r="M275" s="93"/>
      <c r="R275" s="1"/>
      <c r="AB275" s="28"/>
      <c r="AC275" s="28"/>
      <c r="AD275" s="28"/>
      <c r="AE275" s="28"/>
      <c r="AF275" s="28"/>
      <c r="AG275" s="28"/>
    </row>
    <row r="276" spans="1:33" ht="15.75">
      <c r="A276" s="25">
        <v>302680</v>
      </c>
      <c r="B276" s="25">
        <f>VALUE(CONCATENATE($A$2, $C$4, C276))</f>
        <v>330100268</v>
      </c>
      <c r="C276" s="25">
        <v>100268</v>
      </c>
      <c r="D276" s="25"/>
      <c r="E276" s="37" t="s">
        <v>77</v>
      </c>
      <c r="F276" s="23" t="s">
        <v>69</v>
      </c>
      <c r="G276" s="27">
        <f t="shared" ref="G276:M276" si="108">SUM(G321, G366)</f>
        <v>0</v>
      </c>
      <c r="H276" s="27">
        <f t="shared" si="108"/>
        <v>0</v>
      </c>
      <c r="I276" s="27">
        <f t="shared" si="108"/>
        <v>0</v>
      </c>
      <c r="J276" s="27">
        <f t="shared" si="108"/>
        <v>0</v>
      </c>
      <c r="K276" s="27">
        <f t="shared" si="108"/>
        <v>0</v>
      </c>
      <c r="L276" s="27">
        <f t="shared" si="108"/>
        <v>0</v>
      </c>
      <c r="M276" s="27">
        <f t="shared" si="108"/>
        <v>0</v>
      </c>
      <c r="R276" s="1"/>
      <c r="AB276" s="28">
        <v>39.909999999999997</v>
      </c>
      <c r="AC276" s="28">
        <v>24.3</v>
      </c>
      <c r="AD276" s="28">
        <v>24.6</v>
      </c>
      <c r="AE276" s="28">
        <v>29.8</v>
      </c>
      <c r="AF276" s="28">
        <v>35.200000000000003</v>
      </c>
      <c r="AG276" s="28">
        <v>41.3</v>
      </c>
    </row>
    <row r="277" spans="1:33" ht="31.5">
      <c r="A277" s="25">
        <v>302690</v>
      </c>
      <c r="B277" s="25">
        <f>VALUE(CONCATENATE($A$2, $C$4, C277))</f>
        <v>330100269</v>
      </c>
      <c r="C277" s="25">
        <v>100269</v>
      </c>
      <c r="D277" s="25"/>
      <c r="E277" s="37" t="s">
        <v>78</v>
      </c>
      <c r="F277" s="23" t="s">
        <v>64</v>
      </c>
      <c r="G277" s="107"/>
      <c r="H277" s="107"/>
      <c r="I277" s="107"/>
      <c r="J277" s="107"/>
      <c r="K277" s="107"/>
      <c r="L277" s="107"/>
      <c r="M277" s="107"/>
      <c r="R277" s="1"/>
      <c r="AB277" s="28">
        <v>106.7</v>
      </c>
      <c r="AC277" s="28">
        <v>115.4</v>
      </c>
      <c r="AD277" s="28">
        <v>104.2</v>
      </c>
      <c r="AE277" s="28">
        <v>105.5</v>
      </c>
      <c r="AF277" s="28">
        <v>104.3</v>
      </c>
      <c r="AG277" s="28">
        <v>104.3</v>
      </c>
    </row>
    <row r="278" spans="1:33" ht="31.5">
      <c r="A278" s="25">
        <v>302700</v>
      </c>
      <c r="B278" s="47">
        <f>VALUE(CONCATENATE($A$2, $C$4, C278))</f>
        <v>330100270</v>
      </c>
      <c r="C278" s="25">
        <v>100270</v>
      </c>
      <c r="D278" s="47"/>
      <c r="E278" s="108" t="s">
        <v>79</v>
      </c>
      <c r="F278" s="30" t="s">
        <v>64</v>
      </c>
      <c r="G278" s="31"/>
      <c r="H278" s="32">
        <f t="shared" ref="H278:M278" si="109">IFERROR(IF(G276=0, 0, H276/G276/IF(H277&lt;&gt;0, H277, 100)*10000), 0)</f>
        <v>0</v>
      </c>
      <c r="I278" s="32">
        <f t="shared" si="109"/>
        <v>0</v>
      </c>
      <c r="J278" s="32">
        <f t="shared" si="109"/>
        <v>0</v>
      </c>
      <c r="K278" s="32">
        <f t="shared" si="109"/>
        <v>0</v>
      </c>
      <c r="L278" s="32">
        <f t="shared" si="109"/>
        <v>0</v>
      </c>
      <c r="M278" s="32">
        <f t="shared" si="109"/>
        <v>0</v>
      </c>
      <c r="R278" s="1"/>
      <c r="AB278" s="28">
        <v>107.57531282690699</v>
      </c>
      <c r="AC278" s="28">
        <v>52.761694749060602</v>
      </c>
      <c r="AD278" s="28">
        <v>97.154095874505401</v>
      </c>
      <c r="AE278" s="28">
        <v>114.82294917735901</v>
      </c>
      <c r="AF278" s="28">
        <v>113.251011859183</v>
      </c>
      <c r="AG278" s="28">
        <v>112.492373398414</v>
      </c>
    </row>
    <row r="279" spans="1:33" ht="31.5">
      <c r="A279" s="25">
        <v>302710</v>
      </c>
      <c r="B279" s="106"/>
      <c r="C279" s="25">
        <v>100271</v>
      </c>
      <c r="D279" s="106"/>
      <c r="E279" s="100" t="s">
        <v>41</v>
      </c>
      <c r="F279" s="69"/>
      <c r="G279" s="93"/>
      <c r="H279" s="93"/>
      <c r="I279" s="93"/>
      <c r="J279" s="93"/>
      <c r="K279" s="93"/>
      <c r="L279" s="93"/>
      <c r="M279" s="93"/>
      <c r="R279" s="1"/>
      <c r="AB279" s="28"/>
      <c r="AC279" s="28"/>
      <c r="AD279" s="28"/>
      <c r="AE279" s="28"/>
      <c r="AF279" s="28"/>
      <c r="AG279" s="28"/>
    </row>
    <row r="280" spans="1:33" ht="15.75">
      <c r="A280" s="25">
        <v>302720</v>
      </c>
      <c r="B280" s="25">
        <f>VALUE(CONCATENATE($A$2, $C$4, C280))</f>
        <v>330100272</v>
      </c>
      <c r="C280" s="25">
        <v>100272</v>
      </c>
      <c r="D280" s="25"/>
      <c r="E280" s="37" t="s">
        <v>77</v>
      </c>
      <c r="F280" s="23" t="s">
        <v>69</v>
      </c>
      <c r="G280" s="27">
        <f t="shared" ref="G280:M280" si="110">SUM(G325, G370)</f>
        <v>0</v>
      </c>
      <c r="H280" s="27">
        <f t="shared" si="110"/>
        <v>0</v>
      </c>
      <c r="I280" s="27">
        <f t="shared" si="110"/>
        <v>0</v>
      </c>
      <c r="J280" s="27">
        <f t="shared" si="110"/>
        <v>0</v>
      </c>
      <c r="K280" s="27">
        <f t="shared" si="110"/>
        <v>0</v>
      </c>
      <c r="L280" s="27">
        <f t="shared" si="110"/>
        <v>0</v>
      </c>
      <c r="M280" s="27">
        <f t="shared" si="110"/>
        <v>0</v>
      </c>
      <c r="R280" s="1"/>
      <c r="AB280" s="28">
        <v>1.5</v>
      </c>
      <c r="AC280" s="28">
        <v>1</v>
      </c>
      <c r="AD280" s="28">
        <v>1.98</v>
      </c>
      <c r="AE280" s="28">
        <v>2.1</v>
      </c>
      <c r="AF280" s="28">
        <v>2.2999999999999998</v>
      </c>
      <c r="AG280" s="28">
        <v>2.5</v>
      </c>
    </row>
    <row r="281" spans="1:33" ht="31.5">
      <c r="A281" s="25">
        <v>302730</v>
      </c>
      <c r="B281" s="25">
        <f>VALUE(CONCATENATE($A$2, $C$4, C281))</f>
        <v>330100273</v>
      </c>
      <c r="C281" s="25">
        <v>100273</v>
      </c>
      <c r="D281" s="25"/>
      <c r="E281" s="37" t="s">
        <v>78</v>
      </c>
      <c r="F281" s="23" t="s">
        <v>64</v>
      </c>
      <c r="G281" s="107"/>
      <c r="H281" s="107"/>
      <c r="I281" s="107"/>
      <c r="J281" s="107"/>
      <c r="K281" s="107"/>
      <c r="L281" s="107"/>
      <c r="M281" s="107"/>
      <c r="R281" s="1"/>
      <c r="AB281" s="28">
        <v>106.7</v>
      </c>
      <c r="AC281" s="28">
        <v>116.5</v>
      </c>
      <c r="AD281" s="28">
        <v>109</v>
      </c>
      <c r="AE281" s="28">
        <v>104.6</v>
      </c>
      <c r="AF281" s="28">
        <v>104</v>
      </c>
      <c r="AG281" s="28">
        <v>104</v>
      </c>
    </row>
    <row r="282" spans="1:33" ht="31.5">
      <c r="A282" s="25">
        <v>302740</v>
      </c>
      <c r="B282" s="47">
        <f>VALUE(CONCATENATE($A$2, $C$4, C282))</f>
        <v>330100274</v>
      </c>
      <c r="C282" s="25">
        <v>100274</v>
      </c>
      <c r="D282" s="47"/>
      <c r="E282" s="108" t="s">
        <v>79</v>
      </c>
      <c r="F282" s="30" t="s">
        <v>64</v>
      </c>
      <c r="G282" s="31"/>
      <c r="H282" s="32">
        <f t="shared" ref="H282:M282" si="111">IFERROR(IF(G280=0, 0, H280/G280/IF(H281&lt;&gt;0, H281, 100)*10000), 0)</f>
        <v>0</v>
      </c>
      <c r="I282" s="32">
        <f t="shared" si="111"/>
        <v>0</v>
      </c>
      <c r="J282" s="32">
        <f t="shared" si="111"/>
        <v>0</v>
      </c>
      <c r="K282" s="32">
        <f t="shared" si="111"/>
        <v>0</v>
      </c>
      <c r="L282" s="32">
        <f t="shared" si="111"/>
        <v>0</v>
      </c>
      <c r="M282" s="32">
        <f t="shared" si="111"/>
        <v>0</v>
      </c>
      <c r="R282" s="1"/>
      <c r="AB282" s="28">
        <v>281.16213683223998</v>
      </c>
      <c r="AC282" s="28">
        <v>57.2246065808298</v>
      </c>
      <c r="AD282" s="28">
        <v>181.651376146789</v>
      </c>
      <c r="AE282" s="28">
        <v>101.396372906889</v>
      </c>
      <c r="AF282" s="28">
        <v>105.311355311355</v>
      </c>
      <c r="AG282" s="28">
        <v>104.515050167224</v>
      </c>
    </row>
    <row r="283" spans="1:33" ht="15.75">
      <c r="A283" s="25">
        <v>302750</v>
      </c>
      <c r="B283" s="106"/>
      <c r="C283" s="25">
        <v>100275</v>
      </c>
      <c r="D283" s="106"/>
      <c r="E283" s="26" t="s">
        <v>42</v>
      </c>
      <c r="F283" s="22"/>
      <c r="G283" s="93"/>
      <c r="H283" s="93"/>
      <c r="I283" s="93"/>
      <c r="J283" s="93"/>
      <c r="K283" s="93"/>
      <c r="L283" s="93"/>
      <c r="M283" s="93"/>
      <c r="R283" s="1"/>
      <c r="AB283" s="28"/>
      <c r="AC283" s="28"/>
      <c r="AD283" s="28"/>
      <c r="AE283" s="28"/>
      <c r="AF283" s="28"/>
      <c r="AG283" s="28"/>
    </row>
    <row r="284" spans="1:33" ht="15.75">
      <c r="A284" s="25">
        <v>302760</v>
      </c>
      <c r="B284" s="25">
        <f>VALUE(CONCATENATE($A$2, $C$4, C284))</f>
        <v>330100276</v>
      </c>
      <c r="C284" s="25">
        <v>100276</v>
      </c>
      <c r="D284" s="25"/>
      <c r="E284" s="37" t="s">
        <v>77</v>
      </c>
      <c r="F284" s="23" t="s">
        <v>69</v>
      </c>
      <c r="G284" s="27">
        <f t="shared" ref="G284:M284" si="112">SUM(G329, G374)</f>
        <v>0.84199999999999997</v>
      </c>
      <c r="H284" s="27">
        <f t="shared" si="112"/>
        <v>0.90500000000000003</v>
      </c>
      <c r="I284" s="27">
        <f t="shared" si="112"/>
        <v>0.96699999999999997</v>
      </c>
      <c r="J284" s="27">
        <f t="shared" si="112"/>
        <v>0.98799999999999999</v>
      </c>
      <c r="K284" s="27">
        <f t="shared" si="112"/>
        <v>1.1000000000000001</v>
      </c>
      <c r="L284" s="27">
        <f t="shared" si="112"/>
        <v>1.1000000000000001</v>
      </c>
      <c r="M284" s="27">
        <f t="shared" si="112"/>
        <v>1.1200000000000001</v>
      </c>
      <c r="R284" s="1"/>
      <c r="AB284" s="28">
        <v>11.35</v>
      </c>
      <c r="AC284" s="28">
        <v>11.4</v>
      </c>
      <c r="AD284" s="28">
        <v>26</v>
      </c>
      <c r="AE284" s="28">
        <v>27.4</v>
      </c>
      <c r="AF284" s="28">
        <v>30.3</v>
      </c>
      <c r="AG284" s="28">
        <v>35.200000000000003</v>
      </c>
    </row>
    <row r="285" spans="1:33" ht="31.5">
      <c r="A285" s="25">
        <v>302770</v>
      </c>
      <c r="B285" s="25">
        <f>VALUE(CONCATENATE($A$2, $C$4, C285))</f>
        <v>330100277</v>
      </c>
      <c r="C285" s="25">
        <v>100277</v>
      </c>
      <c r="D285" s="25"/>
      <c r="E285" s="37" t="s">
        <v>78</v>
      </c>
      <c r="F285" s="23" t="s">
        <v>64</v>
      </c>
      <c r="G285" s="107">
        <f>IF(AB285="", "", AB285)</f>
        <v>106.7</v>
      </c>
      <c r="H285" s="107">
        <f>IF(AC285="", "", AC285)</f>
        <v>105.9</v>
      </c>
      <c r="I285" s="107">
        <f>IF(AD285="", "", AD285)</f>
        <v>104.5</v>
      </c>
      <c r="J285" s="107">
        <f>J449</f>
        <v>0</v>
      </c>
      <c r="K285" s="107">
        <f>K449</f>
        <v>0</v>
      </c>
      <c r="L285" s="107">
        <f>L449</f>
        <v>0</v>
      </c>
      <c r="M285" s="107">
        <f>M449</f>
        <v>0</v>
      </c>
      <c r="R285" s="1"/>
      <c r="AB285" s="28">
        <v>106.7</v>
      </c>
      <c r="AC285" s="28">
        <v>105.9</v>
      </c>
      <c r="AD285" s="28">
        <v>104.5</v>
      </c>
      <c r="AE285" s="28">
        <v>105.3</v>
      </c>
      <c r="AF285" s="28">
        <v>103.9</v>
      </c>
      <c r="AG285" s="28">
        <v>103.9</v>
      </c>
    </row>
    <row r="286" spans="1:33" ht="31.5">
      <c r="A286" s="25">
        <v>302780</v>
      </c>
      <c r="B286" s="47">
        <f>VALUE(CONCATENATE($A$2, $C$4, C286))</f>
        <v>330100278</v>
      </c>
      <c r="C286" s="25">
        <v>100278</v>
      </c>
      <c r="D286" s="47"/>
      <c r="E286" s="108" t="s">
        <v>79</v>
      </c>
      <c r="F286" s="30" t="s">
        <v>64</v>
      </c>
      <c r="G286" s="31">
        <v>133.9</v>
      </c>
      <c r="H286" s="32">
        <f t="shared" ref="H286:M286" si="113">IFERROR(IF(G284=0, 0, H284/G284/IF(H285&lt;&gt;0, H285, 100)*10000), 0)</f>
        <v>101.49403708513611</v>
      </c>
      <c r="I286" s="32">
        <f t="shared" si="113"/>
        <v>102.24959687012608</v>
      </c>
      <c r="J286" s="32">
        <f t="shared" si="113"/>
        <v>102.17166494312306</v>
      </c>
      <c r="K286" s="32">
        <f t="shared" si="113"/>
        <v>111.33603238866398</v>
      </c>
      <c r="L286" s="32">
        <f t="shared" si="113"/>
        <v>100</v>
      </c>
      <c r="M286" s="32">
        <f t="shared" si="113"/>
        <v>101.81818181818183</v>
      </c>
      <c r="R286" s="1"/>
      <c r="AB286" s="28">
        <v>80.585612450654594</v>
      </c>
      <c r="AC286" s="28">
        <v>94.844691817149396</v>
      </c>
      <c r="AD286" s="28">
        <v>218.24897171157599</v>
      </c>
      <c r="AE286" s="28">
        <v>100.080356490613</v>
      </c>
      <c r="AF286" s="28">
        <v>106.43305255615</v>
      </c>
      <c r="AG286" s="28">
        <v>111.81098860607899</v>
      </c>
    </row>
    <row r="287" spans="1:33" ht="15.75">
      <c r="A287" s="25">
        <v>302790</v>
      </c>
      <c r="B287" s="106"/>
      <c r="C287" s="25">
        <v>100279</v>
      </c>
      <c r="D287" s="106"/>
      <c r="E287" s="37"/>
      <c r="F287" s="23"/>
      <c r="G287" s="38"/>
      <c r="H287" s="93"/>
      <c r="I287" s="93"/>
      <c r="J287" s="93"/>
      <c r="K287" s="93"/>
      <c r="L287" s="93"/>
      <c r="M287" s="93"/>
      <c r="R287" s="1"/>
      <c r="AB287" s="28"/>
      <c r="AC287" s="28"/>
      <c r="AD287" s="28"/>
      <c r="AE287" s="28"/>
      <c r="AF287" s="28"/>
      <c r="AG287" s="28"/>
    </row>
    <row r="288" spans="1:33" ht="31.5">
      <c r="A288" s="25">
        <v>302800</v>
      </c>
      <c r="B288" s="25">
        <f>VALUE(CONCATENATE($A$2, $C$4, C288))</f>
        <v>330100280</v>
      </c>
      <c r="C288" s="25">
        <v>100280</v>
      </c>
      <c r="D288" s="25"/>
      <c r="E288" s="115" t="s">
        <v>97</v>
      </c>
      <c r="F288" s="43" t="s">
        <v>69</v>
      </c>
      <c r="G288" s="62">
        <f t="shared" ref="G288:M288" si="114">ROUND(SUM(G293, G297, G301, G305, G309, G313, G317, G321, G325, G329), 1)</f>
        <v>0.8</v>
      </c>
      <c r="H288" s="62">
        <f t="shared" si="114"/>
        <v>0.9</v>
      </c>
      <c r="I288" s="62">
        <f t="shared" si="114"/>
        <v>1</v>
      </c>
      <c r="J288" s="62">
        <f t="shared" si="114"/>
        <v>1</v>
      </c>
      <c r="K288" s="62">
        <f t="shared" si="114"/>
        <v>1.1000000000000001</v>
      </c>
      <c r="L288" s="62">
        <f t="shared" si="114"/>
        <v>1.1000000000000001</v>
      </c>
      <c r="M288" s="62">
        <f t="shared" si="114"/>
        <v>1.1000000000000001</v>
      </c>
      <c r="R288" s="1"/>
      <c r="AB288" s="28">
        <v>430.3</v>
      </c>
      <c r="AC288" s="28">
        <v>349.4</v>
      </c>
      <c r="AD288" s="28">
        <v>429</v>
      </c>
      <c r="AE288" s="28">
        <v>463.3</v>
      </c>
      <c r="AF288" s="28">
        <v>497.3</v>
      </c>
      <c r="AG288" s="28">
        <v>530.20000000000005</v>
      </c>
    </row>
    <row r="289" spans="1:33" ht="31.5" customHeight="1">
      <c r="A289" s="25">
        <v>302810</v>
      </c>
      <c r="B289" s="25">
        <f>VALUE(CONCATENATE($A$2, $C$4, C289))</f>
        <v>330100281</v>
      </c>
      <c r="C289" s="25">
        <v>100281</v>
      </c>
      <c r="D289" s="25"/>
      <c r="E289" s="49" t="s">
        <v>78</v>
      </c>
      <c r="F289" s="43" t="s">
        <v>64</v>
      </c>
      <c r="G289" s="111">
        <f t="shared" ref="G289:M289" si="115">SUM(IFERROR(G293/G288*IF(G294&lt;&gt;0, G294, 100), 0), IFERROR(G297/G288*IF(G298&lt;&gt;0, G298, 100), 0), IFERROR(G301/G288*IF(G302&lt;&gt;0, G302, 100), 0), IFERROR(G305/G288*IF(G306&lt;&gt;0, G306, 100), 0), IFERROR(G309/G288*IF(G310&lt;&gt;0, G310, 100), 0), IFERROR(G313/G288*IF(G314&lt;&gt;0, G314, 100), 0), IFERROR(G317/G288*IF(G318&lt;&gt;0, G318, 100), 0), IFERROR(G321/G288*IF(G322&lt;&gt;0, G322, 100), 0), IFERROR(G325/G288*IF(G326&lt;&gt;0, G326, 100), 0), IFERROR(G329/G288*IF(G330&lt;&gt;0, G330, 100), 0), 0)</f>
        <v>112.30175</v>
      </c>
      <c r="H289" s="111">
        <f t="shared" si="115"/>
        <v>106.48833333333334</v>
      </c>
      <c r="I289" s="111">
        <f t="shared" si="115"/>
        <v>101.05149999999999</v>
      </c>
      <c r="J289" s="111">
        <f t="shared" si="115"/>
        <v>105.32079999999999</v>
      </c>
      <c r="K289" s="111">
        <f t="shared" si="115"/>
        <v>104.7</v>
      </c>
      <c r="L289" s="111">
        <f t="shared" si="115"/>
        <v>104</v>
      </c>
      <c r="M289" s="111">
        <f t="shared" si="115"/>
        <v>106.19636363636364</v>
      </c>
      <c r="R289" s="146" t="s">
        <v>98</v>
      </c>
      <c r="S289" s="146"/>
      <c r="T289" s="146"/>
      <c r="U289" s="146"/>
      <c r="V289" s="146"/>
      <c r="W289" s="146"/>
      <c r="X289" s="146"/>
      <c r="Y289" s="146"/>
      <c r="Z289" s="146"/>
      <c r="AA289" s="112"/>
      <c r="AB289" s="28">
        <v>106.645340460144</v>
      </c>
      <c r="AC289" s="28">
        <v>105.343789353177</v>
      </c>
      <c r="AD289" s="28">
        <v>100.935594405594</v>
      </c>
      <c r="AE289" s="28">
        <v>104.68484783077901</v>
      </c>
      <c r="AF289" s="28">
        <v>104.110557007842</v>
      </c>
      <c r="AG289" s="28">
        <v>104.03021501320301</v>
      </c>
    </row>
    <row r="290" spans="1:33" ht="31.5">
      <c r="A290" s="25">
        <v>302820</v>
      </c>
      <c r="B290" s="47">
        <f>VALUE(CONCATENATE($A$2, $C$4, C290))</f>
        <v>330100282</v>
      </c>
      <c r="C290" s="25">
        <v>100282</v>
      </c>
      <c r="D290" s="47"/>
      <c r="E290" s="113" t="s">
        <v>79</v>
      </c>
      <c r="F290" s="95" t="s">
        <v>64</v>
      </c>
      <c r="G290" s="31">
        <v>133.9</v>
      </c>
      <c r="H290" s="32">
        <f t="shared" ref="H290:M290" si="116">IFERROR(IF(G288=0, 0, H288/G288/IF(H289&lt;&gt;0, H289, 100)*10000), 0)</f>
        <v>105.64537586277055</v>
      </c>
      <c r="I290" s="32">
        <f t="shared" si="116"/>
        <v>109.9549349699026</v>
      </c>
      <c r="J290" s="32">
        <f t="shared" si="116"/>
        <v>94.948006471656129</v>
      </c>
      <c r="K290" s="32">
        <f t="shared" si="116"/>
        <v>105.06208213944605</v>
      </c>
      <c r="L290" s="32">
        <f t="shared" si="116"/>
        <v>96.15384615384616</v>
      </c>
      <c r="M290" s="32">
        <f t="shared" si="116"/>
        <v>94.165182851664156</v>
      </c>
      <c r="R290" s="1"/>
      <c r="AB290" s="28">
        <v>135.398295444822</v>
      </c>
      <c r="AC290" s="28">
        <v>77.080161889905696</v>
      </c>
      <c r="AD290" s="28">
        <v>121.643819082794</v>
      </c>
      <c r="AE290" s="28">
        <v>103.16233937686</v>
      </c>
      <c r="AF290" s="28">
        <v>103.10064660328899</v>
      </c>
      <c r="AG290" s="28">
        <v>102.48534514804901</v>
      </c>
    </row>
    <row r="291" spans="1:33" ht="78.75">
      <c r="A291" s="25">
        <v>302830</v>
      </c>
      <c r="B291" s="33"/>
      <c r="C291" s="25">
        <v>100283</v>
      </c>
      <c r="D291" s="33"/>
      <c r="E291" s="128" t="s">
        <v>99</v>
      </c>
      <c r="F291" s="43"/>
      <c r="G291" s="88">
        <f t="shared" ref="G291:M291" si="117">ROUND(G288-SUM(G293, G297, G301, G305, G309, G313, G317, G321, G325, G329), 1)</f>
        <v>0</v>
      </c>
      <c r="H291" s="88">
        <f t="shared" si="117"/>
        <v>0</v>
      </c>
      <c r="I291" s="88">
        <f t="shared" si="117"/>
        <v>0</v>
      </c>
      <c r="J291" s="88">
        <f t="shared" si="117"/>
        <v>0</v>
      </c>
      <c r="K291" s="88">
        <f t="shared" si="117"/>
        <v>0</v>
      </c>
      <c r="L291" s="88">
        <f t="shared" si="117"/>
        <v>0</v>
      </c>
      <c r="M291" s="88">
        <f t="shared" si="117"/>
        <v>0</v>
      </c>
      <c r="R291" s="114" t="s">
        <v>100</v>
      </c>
      <c r="AB291" s="28"/>
      <c r="AC291" s="28"/>
      <c r="AD291" s="28"/>
      <c r="AE291" s="28"/>
      <c r="AF291" s="28"/>
      <c r="AG291" s="28"/>
    </row>
    <row r="292" spans="1:33" ht="15.75">
      <c r="A292" s="25">
        <v>302840</v>
      </c>
      <c r="B292" s="106"/>
      <c r="C292" s="25">
        <v>100284</v>
      </c>
      <c r="D292" s="106"/>
      <c r="E292" s="129" t="s">
        <v>32</v>
      </c>
      <c r="F292" s="43"/>
      <c r="G292" s="38"/>
      <c r="H292" s="41"/>
      <c r="I292" s="41"/>
      <c r="J292" s="41"/>
      <c r="K292" s="41"/>
      <c r="L292" s="41"/>
      <c r="M292" s="41"/>
      <c r="R292" s="1"/>
      <c r="AB292" s="28"/>
      <c r="AC292" s="28"/>
      <c r="AD292" s="28"/>
      <c r="AE292" s="28"/>
      <c r="AF292" s="28"/>
      <c r="AG292" s="28"/>
    </row>
    <row r="293" spans="1:33" ht="15.75">
      <c r="A293" s="25">
        <v>302850</v>
      </c>
      <c r="B293" s="25">
        <f>VALUE(CONCATENATE($A$2, $C$4, C293))</f>
        <v>330100285</v>
      </c>
      <c r="C293" s="25">
        <v>100285</v>
      </c>
      <c r="D293" s="25"/>
      <c r="E293" s="49" t="s">
        <v>77</v>
      </c>
      <c r="F293" s="43" t="s">
        <v>69</v>
      </c>
      <c r="G293" s="96"/>
      <c r="H293" s="96"/>
      <c r="I293" s="96"/>
      <c r="J293" s="96"/>
      <c r="K293" s="96"/>
      <c r="L293" s="96"/>
      <c r="M293" s="96"/>
      <c r="R293" s="1"/>
      <c r="AB293" s="28">
        <v>40.6</v>
      </c>
      <c r="AC293" s="28">
        <v>16.100000000000001</v>
      </c>
      <c r="AD293" s="28">
        <v>30.6</v>
      </c>
      <c r="AE293" s="28">
        <v>32.6</v>
      </c>
      <c r="AF293" s="28">
        <v>34.6</v>
      </c>
      <c r="AG293" s="28">
        <v>36.799999999999997</v>
      </c>
    </row>
    <row r="294" spans="1:33" ht="31.5">
      <c r="A294" s="25">
        <v>302860</v>
      </c>
      <c r="B294" s="25">
        <f>VALUE(CONCATENATE($A$2, $C$4, C294))</f>
        <v>330100286</v>
      </c>
      <c r="C294" s="25">
        <v>100286</v>
      </c>
      <c r="D294" s="25"/>
      <c r="E294" s="49" t="s">
        <v>78</v>
      </c>
      <c r="F294" s="43" t="s">
        <v>64</v>
      </c>
      <c r="G294" s="107"/>
      <c r="H294" s="107"/>
      <c r="I294" s="107"/>
      <c r="J294" s="107"/>
      <c r="K294" s="107"/>
      <c r="L294" s="107"/>
      <c r="M294" s="107"/>
      <c r="R294" s="1"/>
      <c r="AB294" s="28">
        <v>106.7</v>
      </c>
      <c r="AC294" s="28">
        <v>112.8</v>
      </c>
      <c r="AD294" s="28">
        <v>89.9</v>
      </c>
      <c r="AE294" s="28">
        <v>104.1</v>
      </c>
      <c r="AF294" s="28">
        <v>103.1</v>
      </c>
      <c r="AG294" s="28">
        <v>103.1</v>
      </c>
    </row>
    <row r="295" spans="1:33" ht="31.5">
      <c r="A295" s="25">
        <v>302870</v>
      </c>
      <c r="B295" s="47">
        <f>VALUE(CONCATENATE($A$2, $C$4, C295))</f>
        <v>330100287</v>
      </c>
      <c r="C295" s="25">
        <v>100287</v>
      </c>
      <c r="D295" s="47"/>
      <c r="E295" s="113" t="s">
        <v>79</v>
      </c>
      <c r="F295" s="95" t="s">
        <v>64</v>
      </c>
      <c r="G295" s="31"/>
      <c r="H295" s="32">
        <f t="shared" ref="H295:M295" si="118">IFERROR(IF(G293=0, 0, H293/G293/IF(H294&lt;&gt;0, H294, 100)*10000), 0)</f>
        <v>0</v>
      </c>
      <c r="I295" s="32">
        <f t="shared" si="118"/>
        <v>0</v>
      </c>
      <c r="J295" s="32">
        <f t="shared" si="118"/>
        <v>0</v>
      </c>
      <c r="K295" s="32">
        <f t="shared" si="118"/>
        <v>0</v>
      </c>
      <c r="L295" s="32">
        <f t="shared" si="118"/>
        <v>0</v>
      </c>
      <c r="M295" s="32">
        <f t="shared" si="118"/>
        <v>0</v>
      </c>
      <c r="R295" s="1"/>
      <c r="AB295" s="28">
        <v>185.612727729901</v>
      </c>
      <c r="AC295" s="28">
        <v>35.155294693079</v>
      </c>
      <c r="AD295" s="28">
        <v>211.415029812283</v>
      </c>
      <c r="AE295" s="28">
        <v>102.340007408663</v>
      </c>
      <c r="AF295" s="28">
        <v>102.94371418540599</v>
      </c>
      <c r="AG295" s="28">
        <v>103.160408829185</v>
      </c>
    </row>
    <row r="296" spans="1:33" ht="15.75">
      <c r="A296" s="25">
        <v>302880</v>
      </c>
      <c r="B296" s="106"/>
      <c r="C296" s="25">
        <v>100288</v>
      </c>
      <c r="D296" s="106"/>
      <c r="E296" s="115" t="s">
        <v>34</v>
      </c>
      <c r="F296" s="43"/>
      <c r="G296" s="38"/>
      <c r="H296" s="41"/>
      <c r="I296" s="41"/>
      <c r="J296" s="41"/>
      <c r="K296" s="41"/>
      <c r="L296" s="41"/>
      <c r="M296" s="41"/>
      <c r="R296" s="1"/>
      <c r="AB296" s="28"/>
      <c r="AC296" s="28"/>
      <c r="AD296" s="28"/>
      <c r="AE296" s="28"/>
      <c r="AF296" s="28"/>
      <c r="AG296" s="28"/>
    </row>
    <row r="297" spans="1:33" ht="15.75">
      <c r="A297" s="25">
        <v>302890</v>
      </c>
      <c r="B297" s="25">
        <f>VALUE(CONCATENATE($A$2, $C$4, C297))</f>
        <v>330100289</v>
      </c>
      <c r="C297" s="25">
        <v>100289</v>
      </c>
      <c r="D297" s="25"/>
      <c r="E297" s="49" t="s">
        <v>77</v>
      </c>
      <c r="F297" s="43" t="s">
        <v>69</v>
      </c>
      <c r="G297" s="96"/>
      <c r="H297" s="96"/>
      <c r="I297" s="96"/>
      <c r="J297" s="96"/>
      <c r="K297" s="96"/>
      <c r="L297" s="96"/>
      <c r="M297" s="96"/>
      <c r="R297" s="1"/>
      <c r="AB297" s="28">
        <v>25.9</v>
      </c>
      <c r="AC297" s="28">
        <v>20.6</v>
      </c>
      <c r="AD297" s="28">
        <v>25.3</v>
      </c>
      <c r="AE297" s="28">
        <v>28.3</v>
      </c>
      <c r="AF297" s="28">
        <v>31.3</v>
      </c>
      <c r="AG297" s="28">
        <v>33.299999999999997</v>
      </c>
    </row>
    <row r="298" spans="1:33" ht="31.5">
      <c r="A298" s="25">
        <v>302900</v>
      </c>
      <c r="B298" s="25">
        <f>VALUE(CONCATENATE($A$2, $C$4, C298))</f>
        <v>330100290</v>
      </c>
      <c r="C298" s="25">
        <v>100290</v>
      </c>
      <c r="D298" s="25"/>
      <c r="E298" s="49" t="s">
        <v>78</v>
      </c>
      <c r="F298" s="43" t="s">
        <v>64</v>
      </c>
      <c r="G298" s="107"/>
      <c r="H298" s="107"/>
      <c r="I298" s="107"/>
      <c r="J298" s="107"/>
      <c r="K298" s="107"/>
      <c r="L298" s="107"/>
      <c r="M298" s="107"/>
      <c r="R298" s="1"/>
      <c r="AB298" s="28">
        <v>106.7</v>
      </c>
      <c r="AC298" s="28">
        <v>106.9</v>
      </c>
      <c r="AD298" s="28">
        <v>100.6</v>
      </c>
      <c r="AE298" s="28">
        <v>104.9</v>
      </c>
      <c r="AF298" s="28">
        <v>104</v>
      </c>
      <c r="AG298" s="28">
        <v>103.9</v>
      </c>
    </row>
    <row r="299" spans="1:33" ht="31.5">
      <c r="A299" s="25">
        <v>302910</v>
      </c>
      <c r="B299" s="47">
        <f>VALUE(CONCATENATE($A$2, $C$4, C299))</f>
        <v>330100291</v>
      </c>
      <c r="C299" s="25">
        <v>100291</v>
      </c>
      <c r="D299" s="47"/>
      <c r="E299" s="113" t="s">
        <v>79</v>
      </c>
      <c r="F299" s="95" t="s">
        <v>64</v>
      </c>
      <c r="G299" s="31"/>
      <c r="H299" s="32">
        <f t="shared" ref="H299:M299" si="119">IFERROR(IF(G297=0, 0, H297/G297/IF(H298&lt;&gt;0, H298, 100)*10000), 0)</f>
        <v>0</v>
      </c>
      <c r="I299" s="32">
        <f t="shared" si="119"/>
        <v>0</v>
      </c>
      <c r="J299" s="32">
        <f t="shared" si="119"/>
        <v>0</v>
      </c>
      <c r="K299" s="32">
        <f t="shared" si="119"/>
        <v>0</v>
      </c>
      <c r="L299" s="32">
        <f t="shared" si="119"/>
        <v>0</v>
      </c>
      <c r="M299" s="32">
        <f t="shared" si="119"/>
        <v>0</v>
      </c>
      <c r="R299" s="1"/>
      <c r="AB299" s="28">
        <v>155.600413332372</v>
      </c>
      <c r="AC299" s="28">
        <v>74.402880763965896</v>
      </c>
      <c r="AD299" s="28">
        <v>122.08303576598701</v>
      </c>
      <c r="AE299" s="28">
        <v>106.632704966522</v>
      </c>
      <c r="AF299" s="28">
        <v>106.34683337863601</v>
      </c>
      <c r="AG299" s="28">
        <v>102.396319882413</v>
      </c>
    </row>
    <row r="300" spans="1:33" ht="47.25">
      <c r="A300" s="25">
        <v>302920</v>
      </c>
      <c r="B300" s="106"/>
      <c r="C300" s="25">
        <v>100292</v>
      </c>
      <c r="D300" s="106"/>
      <c r="E300" s="115" t="s">
        <v>90</v>
      </c>
      <c r="F300" s="43"/>
      <c r="G300" s="38"/>
      <c r="H300" s="41"/>
      <c r="I300" s="41"/>
      <c r="J300" s="41"/>
      <c r="K300" s="41"/>
      <c r="L300" s="41"/>
      <c r="M300" s="41"/>
      <c r="R300" s="1"/>
      <c r="AB300" s="28"/>
      <c r="AC300" s="28"/>
      <c r="AD300" s="28"/>
      <c r="AE300" s="28"/>
      <c r="AF300" s="28"/>
      <c r="AG300" s="28"/>
    </row>
    <row r="301" spans="1:33" ht="15.75">
      <c r="A301" s="25">
        <v>302930</v>
      </c>
      <c r="B301" s="25">
        <f>VALUE(CONCATENATE($A$2, $C$4, C301))</f>
        <v>330100293</v>
      </c>
      <c r="C301" s="25">
        <v>100293</v>
      </c>
      <c r="D301" s="25"/>
      <c r="E301" s="49" t="s">
        <v>77</v>
      </c>
      <c r="F301" s="43" t="s">
        <v>69</v>
      </c>
      <c r="G301" s="96" t="str">
        <f t="shared" ref="G301:L301" si="120">IF(AB301="", "", AB301)</f>
        <v/>
      </c>
      <c r="H301" s="96" t="str">
        <f t="shared" si="120"/>
        <v/>
      </c>
      <c r="I301" s="96" t="str">
        <f t="shared" si="120"/>
        <v/>
      </c>
      <c r="J301" s="96" t="str">
        <f t="shared" si="120"/>
        <v/>
      </c>
      <c r="K301" s="96" t="str">
        <f t="shared" si="120"/>
        <v/>
      </c>
      <c r="L301" s="96" t="str">
        <f t="shared" si="120"/>
        <v/>
      </c>
      <c r="M301" s="96"/>
      <c r="R301" s="1"/>
      <c r="AB301" s="28"/>
      <c r="AC301" s="28"/>
      <c r="AD301" s="28"/>
      <c r="AE301" s="28"/>
      <c r="AF301" s="28"/>
      <c r="AG301" s="28"/>
    </row>
    <row r="302" spans="1:33" ht="31.5">
      <c r="A302" s="25">
        <v>302940</v>
      </c>
      <c r="B302" s="25">
        <f>VALUE(CONCATENATE($A$2, $C$4, C302))</f>
        <v>330100294</v>
      </c>
      <c r="C302" s="25">
        <v>100294</v>
      </c>
      <c r="D302" s="25"/>
      <c r="E302" s="49" t="s">
        <v>78</v>
      </c>
      <c r="F302" s="43" t="s">
        <v>64</v>
      </c>
      <c r="G302" s="107" t="str">
        <f>IF(AB302="", "", AB302)</f>
        <v/>
      </c>
      <c r="H302" s="107" t="str">
        <f>IF(AC302="", "", AC302)</f>
        <v/>
      </c>
      <c r="I302" s="107" t="str">
        <f>IF(AD302="", "", AD302)</f>
        <v/>
      </c>
      <c r="J302" s="107"/>
      <c r="K302" s="107"/>
      <c r="L302" s="107"/>
      <c r="M302" s="107"/>
      <c r="R302" s="1"/>
      <c r="AB302" s="28"/>
      <c r="AC302" s="28"/>
      <c r="AD302" s="28"/>
      <c r="AE302" s="28"/>
      <c r="AF302" s="28"/>
      <c r="AG302" s="28"/>
    </row>
    <row r="303" spans="1:33" ht="31.5">
      <c r="A303" s="25">
        <v>302950</v>
      </c>
      <c r="B303" s="47">
        <f>VALUE(CONCATENATE($A$2, $C$4, C303))</f>
        <v>330100295</v>
      </c>
      <c r="C303" s="25">
        <v>100295</v>
      </c>
      <c r="D303" s="47"/>
      <c r="E303" s="113" t="s">
        <v>79</v>
      </c>
      <c r="F303" s="95" t="s">
        <v>64</v>
      </c>
      <c r="G303" s="31">
        <f>IF(AB303="", "", AB303)</f>
        <v>0</v>
      </c>
      <c r="H303" s="32">
        <f t="shared" ref="H303:M303" si="121">IFERROR(IF(G301=0, 0, H301/G301/IF(H302&lt;&gt;0, H302, 100)*10000), 0)</f>
        <v>0</v>
      </c>
      <c r="I303" s="32">
        <f t="shared" si="121"/>
        <v>0</v>
      </c>
      <c r="J303" s="32">
        <f t="shared" si="121"/>
        <v>0</v>
      </c>
      <c r="K303" s="32">
        <f t="shared" si="121"/>
        <v>0</v>
      </c>
      <c r="L303" s="32">
        <f t="shared" si="121"/>
        <v>0</v>
      </c>
      <c r="M303" s="32">
        <f t="shared" si="121"/>
        <v>0</v>
      </c>
      <c r="R303" s="1"/>
      <c r="AB303" s="28">
        <v>0</v>
      </c>
      <c r="AC303" s="28">
        <v>0</v>
      </c>
      <c r="AD303" s="28">
        <v>0</v>
      </c>
      <c r="AE303" s="28">
        <v>0</v>
      </c>
      <c r="AF303" s="28">
        <v>0</v>
      </c>
      <c r="AG303" s="28">
        <v>0</v>
      </c>
    </row>
    <row r="304" spans="1:33" ht="15.75">
      <c r="A304" s="25">
        <v>302960</v>
      </c>
      <c r="B304" s="106"/>
      <c r="C304" s="25">
        <v>100296</v>
      </c>
      <c r="D304" s="106"/>
      <c r="E304" s="42" t="s">
        <v>36</v>
      </c>
      <c r="F304" s="43"/>
      <c r="G304" s="38"/>
      <c r="H304" s="41"/>
      <c r="I304" s="41"/>
      <c r="J304" s="41"/>
      <c r="K304" s="41"/>
      <c r="L304" s="41"/>
      <c r="M304" s="41"/>
      <c r="R304" s="1"/>
      <c r="AB304" s="28"/>
      <c r="AC304" s="28"/>
      <c r="AD304" s="28"/>
      <c r="AE304" s="28"/>
      <c r="AF304" s="28"/>
      <c r="AG304" s="28"/>
    </row>
    <row r="305" spans="1:33" ht="15.75">
      <c r="A305" s="25">
        <v>302970</v>
      </c>
      <c r="B305" s="25">
        <f>VALUE(CONCATENATE($A$2, $C$4, C305))</f>
        <v>330100297</v>
      </c>
      <c r="C305" s="25">
        <v>100297</v>
      </c>
      <c r="D305" s="25"/>
      <c r="E305" s="49" t="s">
        <v>77</v>
      </c>
      <c r="F305" s="43" t="s">
        <v>69</v>
      </c>
      <c r="G305" s="96" t="str">
        <f t="shared" ref="G305:L305" si="122">IF(AB305="", "", AB305)</f>
        <v/>
      </c>
      <c r="H305" s="96" t="str">
        <f t="shared" si="122"/>
        <v/>
      </c>
      <c r="I305" s="96" t="str">
        <f t="shared" si="122"/>
        <v/>
      </c>
      <c r="J305" s="96" t="str">
        <f t="shared" si="122"/>
        <v/>
      </c>
      <c r="K305" s="96" t="str">
        <f t="shared" si="122"/>
        <v/>
      </c>
      <c r="L305" s="96" t="str">
        <f t="shared" si="122"/>
        <v/>
      </c>
      <c r="M305" s="96"/>
      <c r="R305" s="1"/>
      <c r="AB305" s="28"/>
      <c r="AC305" s="28"/>
      <c r="AD305" s="28"/>
      <c r="AE305" s="28"/>
      <c r="AF305" s="28"/>
      <c r="AG305" s="28"/>
    </row>
    <row r="306" spans="1:33" ht="31.5">
      <c r="A306" s="25">
        <v>302980</v>
      </c>
      <c r="B306" s="25">
        <f>VALUE(CONCATENATE($A$2, $C$4, C306))</f>
        <v>330100298</v>
      </c>
      <c r="C306" s="25">
        <v>100298</v>
      </c>
      <c r="D306" s="25"/>
      <c r="E306" s="49" t="s">
        <v>78</v>
      </c>
      <c r="F306" s="43" t="s">
        <v>64</v>
      </c>
      <c r="G306" s="107" t="str">
        <f>IF(AB306="", "", AB306)</f>
        <v/>
      </c>
      <c r="H306" s="107" t="str">
        <f>IF(AC306="", "", AC306)</f>
        <v/>
      </c>
      <c r="I306" s="107" t="str">
        <f>IF(AD306="", "", AD306)</f>
        <v/>
      </c>
      <c r="J306" s="107"/>
      <c r="K306" s="107"/>
      <c r="L306" s="107"/>
      <c r="M306" s="107"/>
      <c r="R306" s="1"/>
      <c r="AB306" s="28"/>
      <c r="AC306" s="28"/>
      <c r="AD306" s="28"/>
      <c r="AE306" s="28"/>
      <c r="AF306" s="28"/>
      <c r="AG306" s="28"/>
    </row>
    <row r="307" spans="1:33" ht="31.5">
      <c r="A307" s="25">
        <v>302990</v>
      </c>
      <c r="B307" s="47">
        <f>VALUE(CONCATENATE($A$2, $C$4, C307))</f>
        <v>330100299</v>
      </c>
      <c r="C307" s="25">
        <v>100299</v>
      </c>
      <c r="D307" s="47"/>
      <c r="E307" s="113" t="s">
        <v>96</v>
      </c>
      <c r="F307" s="95" t="s">
        <v>64</v>
      </c>
      <c r="G307" s="31">
        <f>IF(AB307="", "", AB307)</f>
        <v>0</v>
      </c>
      <c r="H307" s="32">
        <f t="shared" ref="H307:M307" si="123">IFERROR(IF(G305=0, 0, H305/G305/IF(H306&lt;&gt;0, H306, 100)*10000), 0)</f>
        <v>0</v>
      </c>
      <c r="I307" s="32">
        <f t="shared" si="123"/>
        <v>0</v>
      </c>
      <c r="J307" s="32">
        <f t="shared" si="123"/>
        <v>0</v>
      </c>
      <c r="K307" s="32">
        <f t="shared" si="123"/>
        <v>0</v>
      </c>
      <c r="L307" s="32">
        <f t="shared" si="123"/>
        <v>0</v>
      </c>
      <c r="M307" s="32">
        <f t="shared" si="123"/>
        <v>0</v>
      </c>
      <c r="R307" s="1"/>
      <c r="AB307" s="28">
        <v>0</v>
      </c>
      <c r="AC307" s="28">
        <v>0</v>
      </c>
      <c r="AD307" s="28">
        <v>0</v>
      </c>
      <c r="AE307" s="28">
        <v>0</v>
      </c>
      <c r="AF307" s="28">
        <v>0</v>
      </c>
      <c r="AG307" s="28">
        <v>0</v>
      </c>
    </row>
    <row r="308" spans="1:33" ht="31.5">
      <c r="A308" s="25">
        <v>303000</v>
      </c>
      <c r="B308" s="106"/>
      <c r="C308" s="25">
        <v>100300</v>
      </c>
      <c r="D308" s="106"/>
      <c r="E308" s="115" t="s">
        <v>96</v>
      </c>
      <c r="F308" s="43"/>
      <c r="G308" s="38"/>
      <c r="H308" s="41"/>
      <c r="I308" s="41"/>
      <c r="J308" s="41"/>
      <c r="K308" s="41"/>
      <c r="L308" s="41"/>
      <c r="M308" s="41"/>
      <c r="R308" s="1"/>
      <c r="AB308" s="28"/>
      <c r="AC308" s="28"/>
      <c r="AD308" s="28"/>
      <c r="AE308" s="28"/>
      <c r="AF308" s="28"/>
      <c r="AG308" s="28"/>
    </row>
    <row r="309" spans="1:33" ht="15.75">
      <c r="A309" s="25">
        <v>303010</v>
      </c>
      <c r="B309" s="25">
        <f>VALUE(CONCATENATE($A$2, $C$4, C309))</f>
        <v>330100301</v>
      </c>
      <c r="C309" s="25">
        <v>100301</v>
      </c>
      <c r="D309" s="25"/>
      <c r="E309" s="49" t="s">
        <v>77</v>
      </c>
      <c r="F309" s="43" t="s">
        <v>69</v>
      </c>
      <c r="G309" s="96"/>
      <c r="H309" s="96"/>
      <c r="I309" s="96"/>
      <c r="J309" s="96"/>
      <c r="K309" s="96"/>
      <c r="L309" s="96"/>
      <c r="M309" s="96"/>
      <c r="R309" s="1"/>
      <c r="AB309" s="28">
        <v>310.10000000000002</v>
      </c>
      <c r="AC309" s="28">
        <v>289.39999999999998</v>
      </c>
      <c r="AD309" s="28">
        <v>320.60000000000002</v>
      </c>
      <c r="AE309" s="28">
        <v>340.3</v>
      </c>
      <c r="AF309" s="28">
        <v>360.8</v>
      </c>
      <c r="AG309" s="28">
        <v>380.4</v>
      </c>
    </row>
    <row r="310" spans="1:33" ht="31.5">
      <c r="A310" s="25">
        <v>303020</v>
      </c>
      <c r="B310" s="25">
        <f>VALUE(CONCATENATE($A$2, $C$4, C310))</f>
        <v>330100302</v>
      </c>
      <c r="C310" s="25">
        <v>100302</v>
      </c>
      <c r="D310" s="25"/>
      <c r="E310" s="49" t="s">
        <v>78</v>
      </c>
      <c r="F310" s="43" t="s">
        <v>64</v>
      </c>
      <c r="G310" s="107"/>
      <c r="H310" s="107"/>
      <c r="I310" s="107"/>
      <c r="J310" s="107"/>
      <c r="K310" s="107"/>
      <c r="L310" s="107"/>
      <c r="M310" s="107"/>
      <c r="R310" s="1"/>
      <c r="AB310" s="28">
        <v>106.7</v>
      </c>
      <c r="AC310" s="28">
        <v>104.2</v>
      </c>
      <c r="AD310" s="28">
        <v>101.4</v>
      </c>
      <c r="AE310" s="28">
        <v>104.6</v>
      </c>
      <c r="AF310" s="28">
        <v>104.2</v>
      </c>
      <c r="AG310" s="28">
        <v>104.1</v>
      </c>
    </row>
    <row r="311" spans="1:33" ht="31.5">
      <c r="A311" s="25">
        <v>303030</v>
      </c>
      <c r="B311" s="47">
        <f>VALUE(CONCATENATE($A$2, $C$4, C311))</f>
        <v>330100303</v>
      </c>
      <c r="C311" s="25">
        <v>100303</v>
      </c>
      <c r="D311" s="47"/>
      <c r="E311" s="113" t="s">
        <v>79</v>
      </c>
      <c r="F311" s="95" t="s">
        <v>64</v>
      </c>
      <c r="G311" s="31"/>
      <c r="H311" s="32">
        <f t="shared" ref="H311:M311" si="124">IFERROR(IF(G309=0, 0, H309/G309/IF(H310&lt;&gt;0, H310, 100)*10000), 0)</f>
        <v>0</v>
      </c>
      <c r="I311" s="32">
        <f t="shared" si="124"/>
        <v>0</v>
      </c>
      <c r="J311" s="32">
        <f t="shared" si="124"/>
        <v>0</v>
      </c>
      <c r="K311" s="32">
        <f t="shared" si="124"/>
        <v>0</v>
      </c>
      <c r="L311" s="32">
        <f t="shared" si="124"/>
        <v>0</v>
      </c>
      <c r="M311" s="32">
        <f t="shared" si="124"/>
        <v>0</v>
      </c>
      <c r="R311" s="1"/>
      <c r="AB311" s="28">
        <v>129.225401855162</v>
      </c>
      <c r="AC311" s="28">
        <v>89.563084411504903</v>
      </c>
      <c r="AD311" s="28">
        <v>109.25140636479701</v>
      </c>
      <c r="AE311" s="28">
        <v>101.47679601702799</v>
      </c>
      <c r="AF311" s="28">
        <v>101.75057234696899</v>
      </c>
      <c r="AG311" s="28">
        <v>101.279896739235</v>
      </c>
    </row>
    <row r="312" spans="1:33" ht="15.75">
      <c r="A312" s="25">
        <v>303040</v>
      </c>
      <c r="B312" s="106"/>
      <c r="C312" s="25">
        <v>100304</v>
      </c>
      <c r="D312" s="106"/>
      <c r="E312" s="115" t="s">
        <v>38</v>
      </c>
      <c r="F312" s="117"/>
      <c r="G312" s="38"/>
      <c r="H312" s="41"/>
      <c r="I312" s="41"/>
      <c r="J312" s="41"/>
      <c r="K312" s="41"/>
      <c r="L312" s="41"/>
      <c r="M312" s="41"/>
      <c r="R312" s="1"/>
      <c r="AB312" s="28"/>
      <c r="AC312" s="28"/>
      <c r="AD312" s="28"/>
      <c r="AE312" s="28"/>
      <c r="AF312" s="28"/>
      <c r="AG312" s="28"/>
    </row>
    <row r="313" spans="1:33" ht="15.75">
      <c r="A313" s="25">
        <v>303050</v>
      </c>
      <c r="B313" s="25">
        <f>VALUE(CONCATENATE($A$2, $C$4, C313))</f>
        <v>330100305</v>
      </c>
      <c r="C313" s="25">
        <v>100305</v>
      </c>
      <c r="D313" s="25"/>
      <c r="E313" s="49" t="s">
        <v>77</v>
      </c>
      <c r="F313" s="43" t="s">
        <v>69</v>
      </c>
      <c r="G313" s="96"/>
      <c r="H313" s="96"/>
      <c r="I313" s="96"/>
      <c r="J313" s="96"/>
      <c r="K313" s="96"/>
      <c r="L313" s="96"/>
      <c r="M313" s="96"/>
      <c r="R313" s="1"/>
      <c r="AB313" s="28">
        <v>4.8</v>
      </c>
      <c r="AC313" s="28">
        <v>3.6</v>
      </c>
      <c r="AD313" s="28">
        <v>5.6</v>
      </c>
      <c r="AE313" s="28">
        <v>8.9</v>
      </c>
      <c r="AF313" s="28">
        <v>9.5</v>
      </c>
      <c r="AG313" s="28">
        <v>11.3</v>
      </c>
    </row>
    <row r="314" spans="1:33" ht="31.5">
      <c r="A314" s="25">
        <v>303060</v>
      </c>
      <c r="B314" s="25">
        <f>VALUE(CONCATENATE($A$2, $C$4, C314))</f>
        <v>330100306</v>
      </c>
      <c r="C314" s="25">
        <v>100306</v>
      </c>
      <c r="D314" s="25"/>
      <c r="E314" s="49" t="s">
        <v>78</v>
      </c>
      <c r="F314" s="43" t="s">
        <v>64</v>
      </c>
      <c r="G314" s="107"/>
      <c r="H314" s="107"/>
      <c r="I314" s="107"/>
      <c r="J314" s="107"/>
      <c r="K314" s="107"/>
      <c r="L314" s="107"/>
      <c r="M314" s="107"/>
      <c r="R314" s="1"/>
      <c r="AB314" s="28">
        <v>101.8</v>
      </c>
      <c r="AC314" s="28">
        <v>112.9</v>
      </c>
      <c r="AD314" s="28">
        <v>106.2</v>
      </c>
      <c r="AE314" s="28">
        <v>105.3</v>
      </c>
      <c r="AF314" s="28">
        <v>104.8</v>
      </c>
      <c r="AG314" s="28">
        <v>104.6</v>
      </c>
    </row>
    <row r="315" spans="1:33" ht="31.5">
      <c r="A315" s="25">
        <v>303070</v>
      </c>
      <c r="B315" s="47">
        <f>VALUE(CONCATENATE($A$2, $C$4, C315))</f>
        <v>330100307</v>
      </c>
      <c r="C315" s="25">
        <v>100307</v>
      </c>
      <c r="D315" s="47"/>
      <c r="E315" s="113" t="s">
        <v>79</v>
      </c>
      <c r="F315" s="95" t="s">
        <v>64</v>
      </c>
      <c r="G315" s="31"/>
      <c r="H315" s="32">
        <f t="shared" ref="H315:M315" si="125">IFERROR(IF(G313=0, 0, H313/G313/IF(H314&lt;&gt;0, H314, 100)*10000), 0)</f>
        <v>0</v>
      </c>
      <c r="I315" s="32">
        <f t="shared" si="125"/>
        <v>0</v>
      </c>
      <c r="J315" s="32">
        <f t="shared" si="125"/>
        <v>0</v>
      </c>
      <c r="K315" s="32">
        <f t="shared" si="125"/>
        <v>0</v>
      </c>
      <c r="L315" s="32">
        <f t="shared" si="125"/>
        <v>0</v>
      </c>
      <c r="M315" s="32">
        <f t="shared" si="125"/>
        <v>0</v>
      </c>
      <c r="R315" s="1"/>
      <c r="AB315" s="28">
        <v>181.35106543750899</v>
      </c>
      <c r="AC315" s="28">
        <v>66.430469441984101</v>
      </c>
      <c r="AD315" s="28">
        <v>146.47415777359299</v>
      </c>
      <c r="AE315" s="28">
        <v>150.929317595984</v>
      </c>
      <c r="AF315" s="28">
        <v>101.85264602453</v>
      </c>
      <c r="AG315" s="28">
        <v>113.71641340444801</v>
      </c>
    </row>
    <row r="316" spans="1:33" ht="31.5">
      <c r="A316" s="25">
        <v>303080</v>
      </c>
      <c r="B316" s="106"/>
      <c r="C316" s="25">
        <v>100308</v>
      </c>
      <c r="D316" s="106"/>
      <c r="E316" s="115" t="s">
        <v>39</v>
      </c>
      <c r="F316" s="43"/>
      <c r="G316" s="38"/>
      <c r="H316" s="41"/>
      <c r="I316" s="41"/>
      <c r="J316" s="41"/>
      <c r="K316" s="41"/>
      <c r="L316" s="41"/>
      <c r="M316" s="41"/>
      <c r="R316" s="1"/>
      <c r="AB316" s="28"/>
      <c r="AC316" s="28"/>
      <c r="AD316" s="28"/>
      <c r="AE316" s="28"/>
      <c r="AF316" s="28"/>
      <c r="AG316" s="28"/>
    </row>
    <row r="317" spans="1:33" ht="15.75">
      <c r="A317" s="25">
        <v>303090</v>
      </c>
      <c r="B317" s="25">
        <f>VALUE(CONCATENATE($A$2, $C$4, C317))</f>
        <v>330100309</v>
      </c>
      <c r="C317" s="25">
        <v>100309</v>
      </c>
      <c r="D317" s="25"/>
      <c r="E317" s="49" t="s">
        <v>77</v>
      </c>
      <c r="F317" s="43" t="s">
        <v>69</v>
      </c>
      <c r="G317" s="96" t="str">
        <f t="shared" ref="G317:L317" si="126">IF(AB317="", "", AB317)</f>
        <v/>
      </c>
      <c r="H317" s="96" t="str">
        <f t="shared" si="126"/>
        <v/>
      </c>
      <c r="I317" s="96" t="str">
        <f t="shared" si="126"/>
        <v/>
      </c>
      <c r="J317" s="96" t="str">
        <f t="shared" si="126"/>
        <v/>
      </c>
      <c r="K317" s="96" t="str">
        <f t="shared" si="126"/>
        <v/>
      </c>
      <c r="L317" s="96" t="str">
        <f t="shared" si="126"/>
        <v/>
      </c>
      <c r="M317" s="96"/>
      <c r="R317" s="1"/>
      <c r="AB317" s="28"/>
      <c r="AC317" s="28"/>
      <c r="AD317" s="28"/>
      <c r="AE317" s="28"/>
      <c r="AF317" s="28"/>
      <c r="AG317" s="28"/>
    </row>
    <row r="318" spans="1:33" ht="31.5">
      <c r="A318" s="25">
        <v>303100</v>
      </c>
      <c r="B318" s="25">
        <f>VALUE(CONCATENATE($A$2, $C$4, C318))</f>
        <v>330100310</v>
      </c>
      <c r="C318" s="25">
        <v>100310</v>
      </c>
      <c r="D318" s="25"/>
      <c r="E318" s="49" t="s">
        <v>78</v>
      </c>
      <c r="F318" s="43" t="s">
        <v>64</v>
      </c>
      <c r="G318" s="107" t="str">
        <f>IF(AB318="", "", AB318)</f>
        <v/>
      </c>
      <c r="H318" s="107" t="str">
        <f>IF(AC318="", "", AC318)</f>
        <v/>
      </c>
      <c r="I318" s="107" t="str">
        <f>IF(AD318="", "", AD318)</f>
        <v/>
      </c>
      <c r="J318" s="107"/>
      <c r="K318" s="107"/>
      <c r="L318" s="107"/>
      <c r="M318" s="107"/>
      <c r="R318" s="1"/>
      <c r="AB318" s="28"/>
      <c r="AC318" s="28"/>
      <c r="AD318" s="28"/>
      <c r="AE318" s="28"/>
      <c r="AF318" s="28"/>
      <c r="AG318" s="28"/>
    </row>
    <row r="319" spans="1:33" ht="31.5">
      <c r="A319" s="25">
        <v>303110</v>
      </c>
      <c r="B319" s="47">
        <f>VALUE(CONCATENATE($A$2, $C$4, C319))</f>
        <v>330100311</v>
      </c>
      <c r="C319" s="25">
        <v>100311</v>
      </c>
      <c r="D319" s="47"/>
      <c r="E319" s="113" t="s">
        <v>79</v>
      </c>
      <c r="F319" s="95" t="s">
        <v>64</v>
      </c>
      <c r="G319" s="31">
        <f>IF(AB319="", "", AB319)</f>
        <v>0</v>
      </c>
      <c r="H319" s="32">
        <f t="shared" ref="H319:M319" si="127">IFERROR(IF(G317=0, 0, H317/G317/IF(H318&lt;&gt;0, H318, 100)*10000), 0)</f>
        <v>0</v>
      </c>
      <c r="I319" s="32">
        <f t="shared" si="127"/>
        <v>0</v>
      </c>
      <c r="J319" s="32">
        <f t="shared" si="127"/>
        <v>0</v>
      </c>
      <c r="K319" s="32">
        <f t="shared" si="127"/>
        <v>0</v>
      </c>
      <c r="L319" s="32">
        <f t="shared" si="127"/>
        <v>0</v>
      </c>
      <c r="M319" s="32">
        <f t="shared" si="127"/>
        <v>0</v>
      </c>
      <c r="R319" s="1"/>
      <c r="AB319" s="28">
        <v>0</v>
      </c>
      <c r="AC319" s="28">
        <v>0</v>
      </c>
      <c r="AD319" s="28">
        <v>0</v>
      </c>
      <c r="AE319" s="28">
        <v>0</v>
      </c>
      <c r="AF319" s="28">
        <v>0</v>
      </c>
      <c r="AG319" s="28">
        <v>0</v>
      </c>
    </row>
    <row r="320" spans="1:33" ht="31.5">
      <c r="A320" s="25">
        <v>303120</v>
      </c>
      <c r="B320" s="106"/>
      <c r="C320" s="25">
        <v>100312</v>
      </c>
      <c r="D320" s="106"/>
      <c r="E320" s="115" t="s">
        <v>40</v>
      </c>
      <c r="F320" s="117"/>
      <c r="G320" s="38"/>
      <c r="H320" s="41"/>
      <c r="I320" s="41"/>
      <c r="J320" s="41"/>
      <c r="K320" s="41"/>
      <c r="L320" s="41"/>
      <c r="M320" s="41"/>
      <c r="R320" s="1"/>
      <c r="AB320" s="28"/>
      <c r="AC320" s="28"/>
      <c r="AD320" s="28"/>
      <c r="AE320" s="28"/>
      <c r="AF320" s="28"/>
      <c r="AG320" s="28"/>
    </row>
    <row r="321" spans="1:33" ht="15.75">
      <c r="A321" s="25">
        <v>303130</v>
      </c>
      <c r="B321" s="25">
        <f>VALUE(CONCATENATE($A$2, $C$4, C321))</f>
        <v>330100313</v>
      </c>
      <c r="C321" s="25">
        <v>100313</v>
      </c>
      <c r="D321" s="25"/>
      <c r="E321" s="49" t="s">
        <v>77</v>
      </c>
      <c r="F321" s="43" t="s">
        <v>69</v>
      </c>
      <c r="G321" s="96"/>
      <c r="H321" s="96"/>
      <c r="I321" s="96"/>
      <c r="J321" s="96"/>
      <c r="K321" s="96"/>
      <c r="L321" s="96"/>
      <c r="M321" s="96"/>
      <c r="R321" s="1"/>
      <c r="AB321" s="28">
        <v>36.799999999999997</v>
      </c>
      <c r="AC321" s="28">
        <v>13.7</v>
      </c>
      <c r="AD321" s="28">
        <v>20.6</v>
      </c>
      <c r="AE321" s="28">
        <v>25.6</v>
      </c>
      <c r="AF321" s="28">
        <v>30.6</v>
      </c>
      <c r="AG321" s="28">
        <v>35.6</v>
      </c>
    </row>
    <row r="322" spans="1:33" ht="31.5">
      <c r="A322" s="25">
        <v>303140</v>
      </c>
      <c r="B322" s="25">
        <f>VALUE(CONCATENATE($A$2, $C$4, C322))</f>
        <v>330100314</v>
      </c>
      <c r="C322" s="25">
        <v>100314</v>
      </c>
      <c r="D322" s="25"/>
      <c r="E322" s="49" t="s">
        <v>78</v>
      </c>
      <c r="F322" s="43" t="s">
        <v>64</v>
      </c>
      <c r="G322" s="107"/>
      <c r="H322" s="107"/>
      <c r="I322" s="107"/>
      <c r="J322" s="107"/>
      <c r="K322" s="107"/>
      <c r="L322" s="107"/>
      <c r="M322" s="107"/>
      <c r="R322" s="1"/>
      <c r="AB322" s="28">
        <v>106.7</v>
      </c>
      <c r="AC322" s="28">
        <v>115.4</v>
      </c>
      <c r="AD322" s="28">
        <v>104.2</v>
      </c>
      <c r="AE322" s="28">
        <v>105.5</v>
      </c>
      <c r="AF322" s="28">
        <v>104.3</v>
      </c>
      <c r="AG322" s="28">
        <v>104.3</v>
      </c>
    </row>
    <row r="323" spans="1:33" ht="31.5">
      <c r="A323" s="25">
        <v>303150</v>
      </c>
      <c r="B323" s="47">
        <f>VALUE(CONCATENATE($A$2, $C$4, C323))</f>
        <v>330100315</v>
      </c>
      <c r="C323" s="25">
        <v>100315</v>
      </c>
      <c r="D323" s="47"/>
      <c r="E323" s="113" t="s">
        <v>79</v>
      </c>
      <c r="F323" s="95" t="s">
        <v>64</v>
      </c>
      <c r="G323" s="31"/>
      <c r="H323" s="32">
        <f t="shared" ref="H323:M323" si="128">IFERROR(IF(G321=0, 0, H321/G321/IF(H322&lt;&gt;0, H322, 100)*10000), 0)</f>
        <v>0</v>
      </c>
      <c r="I323" s="32">
        <f t="shared" si="128"/>
        <v>0</v>
      </c>
      <c r="J323" s="32">
        <f t="shared" si="128"/>
        <v>0</v>
      </c>
      <c r="K323" s="32">
        <f t="shared" si="128"/>
        <v>0</v>
      </c>
      <c r="L323" s="32">
        <f t="shared" si="128"/>
        <v>0</v>
      </c>
      <c r="M323" s="32">
        <f t="shared" si="128"/>
        <v>0</v>
      </c>
      <c r="R323" s="1"/>
      <c r="AB323" s="28">
        <v>134.72352389878199</v>
      </c>
      <c r="AC323" s="28">
        <v>32.260191394770601</v>
      </c>
      <c r="AD323" s="28">
        <v>144.304187623464</v>
      </c>
      <c r="AE323" s="28">
        <v>117.79321768738799</v>
      </c>
      <c r="AF323" s="28">
        <v>114.603307766059</v>
      </c>
      <c r="AG323" s="28">
        <v>111.5434988313</v>
      </c>
    </row>
    <row r="324" spans="1:33" ht="31.5">
      <c r="A324" s="25">
        <v>303160</v>
      </c>
      <c r="B324" s="106"/>
      <c r="C324" s="25">
        <v>100316</v>
      </c>
      <c r="D324" s="106"/>
      <c r="E324" s="115" t="s">
        <v>41</v>
      </c>
      <c r="F324" s="87"/>
      <c r="G324" s="38"/>
      <c r="H324" s="41"/>
      <c r="I324" s="41"/>
      <c r="J324" s="41"/>
      <c r="K324" s="41"/>
      <c r="L324" s="41"/>
      <c r="M324" s="41"/>
      <c r="R324" s="1"/>
      <c r="AB324" s="28"/>
      <c r="AC324" s="28"/>
      <c r="AD324" s="28"/>
      <c r="AE324" s="28"/>
      <c r="AF324" s="28"/>
      <c r="AG324" s="28"/>
    </row>
    <row r="325" spans="1:33" ht="15.75">
      <c r="A325" s="25">
        <v>303170</v>
      </c>
      <c r="B325" s="25">
        <f>VALUE(CONCATENATE($A$2, $C$4, C325))</f>
        <v>330100317</v>
      </c>
      <c r="C325" s="25">
        <v>100317</v>
      </c>
      <c r="D325" s="25"/>
      <c r="E325" s="49" t="s">
        <v>77</v>
      </c>
      <c r="F325" s="43" t="s">
        <v>69</v>
      </c>
      <c r="G325" s="96"/>
      <c r="H325" s="96"/>
      <c r="I325" s="96"/>
      <c r="J325" s="96"/>
      <c r="K325" s="96"/>
      <c r="L325" s="96"/>
      <c r="M325" s="96"/>
      <c r="R325" s="1"/>
      <c r="AB325" s="28">
        <v>1.5</v>
      </c>
      <c r="AC325" s="28">
        <v>1</v>
      </c>
      <c r="AD325" s="28">
        <v>1.98</v>
      </c>
      <c r="AE325" s="28">
        <v>2.1</v>
      </c>
      <c r="AF325" s="28">
        <v>2.2999999999999998</v>
      </c>
      <c r="AG325" s="28">
        <v>2.5</v>
      </c>
    </row>
    <row r="326" spans="1:33" ht="31.5">
      <c r="A326" s="25">
        <v>303180</v>
      </c>
      <c r="B326" s="25">
        <f>VALUE(CONCATENATE($A$2, $C$4, C326))</f>
        <v>330100318</v>
      </c>
      <c r="C326" s="25">
        <v>100318</v>
      </c>
      <c r="D326" s="25"/>
      <c r="E326" s="49" t="s">
        <v>78</v>
      </c>
      <c r="F326" s="43" t="s">
        <v>64</v>
      </c>
      <c r="G326" s="107"/>
      <c r="H326" s="107"/>
      <c r="I326" s="107"/>
      <c r="J326" s="107"/>
      <c r="K326" s="107"/>
      <c r="L326" s="107"/>
      <c r="M326" s="107"/>
      <c r="R326" s="1"/>
      <c r="AB326" s="28">
        <v>106.7</v>
      </c>
      <c r="AC326" s="28">
        <v>116.5</v>
      </c>
      <c r="AD326" s="28">
        <v>109</v>
      </c>
      <c r="AE326" s="28">
        <v>104.6</v>
      </c>
      <c r="AF326" s="28">
        <v>104</v>
      </c>
      <c r="AG326" s="28">
        <v>104</v>
      </c>
    </row>
    <row r="327" spans="1:33" ht="31.5">
      <c r="A327" s="25">
        <v>303190</v>
      </c>
      <c r="B327" s="47">
        <f>VALUE(CONCATENATE($A$2, $C$4, C327))</f>
        <v>330100319</v>
      </c>
      <c r="C327" s="25">
        <v>100319</v>
      </c>
      <c r="D327" s="47"/>
      <c r="E327" s="113" t="s">
        <v>79</v>
      </c>
      <c r="F327" s="95" t="s">
        <v>64</v>
      </c>
      <c r="G327" s="31"/>
      <c r="H327" s="32">
        <f t="shared" ref="H327:M327" si="129">IFERROR(IF(G325=0, 0, H325/G325/IF(H326&lt;&gt;0, H326, 100)*10000), 0)</f>
        <v>0</v>
      </c>
      <c r="I327" s="32">
        <f t="shared" si="129"/>
        <v>0</v>
      </c>
      <c r="J327" s="32">
        <f t="shared" si="129"/>
        <v>0</v>
      </c>
      <c r="K327" s="32">
        <f t="shared" si="129"/>
        <v>0</v>
      </c>
      <c r="L327" s="32">
        <f t="shared" si="129"/>
        <v>0</v>
      </c>
      <c r="M327" s="32">
        <f t="shared" si="129"/>
        <v>0</v>
      </c>
      <c r="R327" s="1"/>
      <c r="AB327" s="28">
        <v>281.16213683223998</v>
      </c>
      <c r="AC327" s="28">
        <v>57.2246065808298</v>
      </c>
      <c r="AD327" s="28">
        <v>181.651376146789</v>
      </c>
      <c r="AE327" s="28">
        <v>101.396372906889</v>
      </c>
      <c r="AF327" s="28">
        <v>105.311355311355</v>
      </c>
      <c r="AG327" s="28">
        <v>104.515050167224</v>
      </c>
    </row>
    <row r="328" spans="1:33" ht="15.75">
      <c r="A328" s="25">
        <v>303200</v>
      </c>
      <c r="B328" s="106"/>
      <c r="C328" s="25">
        <v>100320</v>
      </c>
      <c r="D328" s="106"/>
      <c r="E328" s="42" t="s">
        <v>42</v>
      </c>
      <c r="F328" s="117"/>
      <c r="G328" s="38"/>
      <c r="H328" s="41"/>
      <c r="I328" s="41"/>
      <c r="J328" s="41"/>
      <c r="K328" s="41"/>
      <c r="L328" s="41"/>
      <c r="M328" s="41"/>
      <c r="R328" s="1"/>
      <c r="AB328" s="28"/>
      <c r="AC328" s="28"/>
      <c r="AD328" s="28"/>
      <c r="AE328" s="28"/>
      <c r="AF328" s="28"/>
      <c r="AG328" s="28"/>
    </row>
    <row r="329" spans="1:33" ht="15.75">
      <c r="A329" s="25">
        <v>303210</v>
      </c>
      <c r="B329" s="25">
        <f>VALUE(CONCATENATE($A$2, $C$4, C329))</f>
        <v>330100321</v>
      </c>
      <c r="C329" s="25">
        <v>100321</v>
      </c>
      <c r="D329" s="25"/>
      <c r="E329" s="49" t="s">
        <v>77</v>
      </c>
      <c r="F329" s="43" t="s">
        <v>69</v>
      </c>
      <c r="G329" s="94">
        <v>0.84199999999999997</v>
      </c>
      <c r="H329" s="94">
        <v>0.90500000000000003</v>
      </c>
      <c r="I329" s="94">
        <v>0.96699999999999997</v>
      </c>
      <c r="J329" s="94">
        <v>0.98799999999999999</v>
      </c>
      <c r="K329" s="94">
        <v>1.1000000000000001</v>
      </c>
      <c r="L329" s="94">
        <v>1.1000000000000001</v>
      </c>
      <c r="M329" s="94">
        <v>1.1200000000000001</v>
      </c>
      <c r="R329" s="1"/>
      <c r="AB329" s="28">
        <v>10.6</v>
      </c>
      <c r="AC329" s="28">
        <v>5</v>
      </c>
      <c r="AD329" s="28">
        <v>24.3</v>
      </c>
      <c r="AE329" s="28">
        <v>25.5</v>
      </c>
      <c r="AF329" s="28">
        <v>28.2</v>
      </c>
      <c r="AG329" s="28">
        <v>30.3</v>
      </c>
    </row>
    <row r="330" spans="1:33" ht="31.5">
      <c r="A330" s="25">
        <v>303220</v>
      </c>
      <c r="B330" s="25">
        <f>VALUE(CONCATENATE($A$2, $C$4, C330))</f>
        <v>330100322</v>
      </c>
      <c r="C330" s="25">
        <v>100322</v>
      </c>
      <c r="D330" s="25"/>
      <c r="E330" s="49" t="s">
        <v>78</v>
      </c>
      <c r="F330" s="43" t="s">
        <v>64</v>
      </c>
      <c r="G330" s="107">
        <f>IF(AB330="", "", AB330)</f>
        <v>106.7</v>
      </c>
      <c r="H330" s="107">
        <f>IF(AC330="", "", AC330)</f>
        <v>105.9</v>
      </c>
      <c r="I330" s="107">
        <f>IF(AD330="", "", AD330)</f>
        <v>104.5</v>
      </c>
      <c r="J330" s="107">
        <f>J404</f>
        <v>106.6</v>
      </c>
      <c r="K330" s="107">
        <f>K404</f>
        <v>104.7</v>
      </c>
      <c r="L330" s="107">
        <f>L404</f>
        <v>104</v>
      </c>
      <c r="M330" s="107">
        <f>M404</f>
        <v>104.3</v>
      </c>
      <c r="R330" s="1"/>
      <c r="AB330" s="28">
        <v>106.7</v>
      </c>
      <c r="AC330" s="28">
        <v>105.9</v>
      </c>
      <c r="AD330" s="28">
        <v>104.5</v>
      </c>
      <c r="AE330" s="28">
        <v>105.3</v>
      </c>
      <c r="AF330" s="28">
        <v>103.9</v>
      </c>
      <c r="AG330" s="28">
        <v>103.9</v>
      </c>
    </row>
    <row r="331" spans="1:33" ht="31.5">
      <c r="A331" s="25">
        <v>303230</v>
      </c>
      <c r="B331" s="47">
        <f>VALUE(CONCATENATE($A$2, $C$4, C331))</f>
        <v>330100323</v>
      </c>
      <c r="C331" s="25">
        <v>100323</v>
      </c>
      <c r="D331" s="47"/>
      <c r="E331" s="113" t="s">
        <v>79</v>
      </c>
      <c r="F331" s="95" t="s">
        <v>64</v>
      </c>
      <c r="G331" s="31">
        <v>133.9</v>
      </c>
      <c r="H331" s="32">
        <f t="shared" ref="H331:M331" si="130">IFERROR(IF(G329=0, 0, H329/G329/IF(H330&lt;&gt;0, H330, 100)*10000), 0)</f>
        <v>101.49403708513611</v>
      </c>
      <c r="I331" s="32">
        <f t="shared" si="130"/>
        <v>102.24959687012608</v>
      </c>
      <c r="J331" s="32">
        <f t="shared" si="130"/>
        <v>95.845839533886547</v>
      </c>
      <c r="K331" s="32">
        <f t="shared" si="130"/>
        <v>106.33813981725309</v>
      </c>
      <c r="L331" s="32">
        <f t="shared" si="130"/>
        <v>96.15384615384616</v>
      </c>
      <c r="M331" s="32">
        <f t="shared" si="130"/>
        <v>97.620500305064084</v>
      </c>
      <c r="R331" s="1"/>
      <c r="AB331" s="28">
        <v>119.69151206513</v>
      </c>
      <c r="AC331" s="28">
        <v>44.541842606945004</v>
      </c>
      <c r="AD331" s="28">
        <v>465.07177033492798</v>
      </c>
      <c r="AE331" s="28">
        <v>99.656478257301302</v>
      </c>
      <c r="AF331" s="28">
        <v>106.437185076148</v>
      </c>
      <c r="AG331" s="28">
        <v>103.41367517867</v>
      </c>
    </row>
    <row r="332" spans="1:33" ht="15.75">
      <c r="A332" s="25">
        <v>303240</v>
      </c>
      <c r="B332" s="106"/>
      <c r="C332" s="25">
        <v>100324</v>
      </c>
      <c r="D332" s="106"/>
      <c r="E332" s="37"/>
      <c r="F332" s="69"/>
      <c r="G332" s="130"/>
      <c r="H332" s="41"/>
      <c r="I332" s="41"/>
      <c r="J332" s="41"/>
      <c r="K332" s="41"/>
      <c r="L332" s="41"/>
      <c r="M332" s="41"/>
      <c r="R332" s="1"/>
      <c r="AB332" s="28"/>
      <c r="AC332" s="28"/>
      <c r="AD332" s="28"/>
      <c r="AE332" s="28"/>
      <c r="AF332" s="28"/>
      <c r="AG332" s="28"/>
    </row>
    <row r="333" spans="1:33" ht="31.5">
      <c r="A333" s="25">
        <v>303250</v>
      </c>
      <c r="B333" s="25">
        <f>VALUE(CONCATENATE($A$2, $C$4, C333))</f>
        <v>330100325</v>
      </c>
      <c r="C333" s="25">
        <v>100325</v>
      </c>
      <c r="D333" s="25"/>
      <c r="E333" s="53" t="s">
        <v>101</v>
      </c>
      <c r="F333" s="54" t="s">
        <v>69</v>
      </c>
      <c r="G333" s="62">
        <f t="shared" ref="G333:M333" si="131">ROUND(SUM(G338, G342, G346, G350, G354, G358, G362, G366, G370, G374), 1)</f>
        <v>0</v>
      </c>
      <c r="H333" s="62">
        <f t="shared" si="131"/>
        <v>0</v>
      </c>
      <c r="I333" s="62">
        <f t="shared" si="131"/>
        <v>0</v>
      </c>
      <c r="J333" s="62">
        <f t="shared" si="131"/>
        <v>0</v>
      </c>
      <c r="K333" s="62">
        <f t="shared" si="131"/>
        <v>0</v>
      </c>
      <c r="L333" s="62">
        <f t="shared" si="131"/>
        <v>0</v>
      </c>
      <c r="M333" s="62">
        <f t="shared" si="131"/>
        <v>0</v>
      </c>
      <c r="R333" s="1"/>
      <c r="AB333" s="28">
        <v>34.5</v>
      </c>
      <c r="AC333" s="28">
        <v>62.4</v>
      </c>
      <c r="AD333" s="28">
        <v>32.4</v>
      </c>
      <c r="AE333" s="28">
        <v>34.9</v>
      </c>
      <c r="AF333" s="28">
        <v>36.799999999999997</v>
      </c>
      <c r="AG333" s="28">
        <v>42.3</v>
      </c>
    </row>
    <row r="334" spans="1:33" ht="31.5" customHeight="1">
      <c r="A334" s="25">
        <v>303260</v>
      </c>
      <c r="B334" s="25">
        <f>VALUE(CONCATENATE($A$2, $C$4, C334))</f>
        <v>330100326</v>
      </c>
      <c r="C334" s="25">
        <v>100326</v>
      </c>
      <c r="D334" s="25"/>
      <c r="E334" s="59" t="s">
        <v>78</v>
      </c>
      <c r="F334" s="54" t="s">
        <v>64</v>
      </c>
      <c r="G334" s="111">
        <f t="shared" ref="G334:M334" si="132">SUM(IFERROR(G338/G333*IF(G339&lt;&gt;0, G339, 100), 0), IFERROR(G342/G333*IF(G343&lt;&gt;0, G343, 100), 0), IFERROR(G346/G333*IF(G347&lt;&gt;0, G347, 100), 0), IFERROR(G350/G333*IF(G351&lt;&gt;0, G351, 100), 0), IFERROR(G354/G333*IF(G355&lt;&gt;0, G355, 100), 0), IFERROR(G358/G333*IF(G359&lt;&gt;0, G359, 100), 0), IFERROR(G362/G333*IF(G363&lt;&gt;0, G363, 100), 0), IFERROR(G366/G333*IF(G367&lt;&gt;0, G367, 100), 0), IFERROR(G370/G333*IF(G371&lt;&gt;0, G371, 100), 0), IFERROR(G374/G333*IF(G375&lt;&gt;0, G375, 100), 0))</f>
        <v>0</v>
      </c>
      <c r="H334" s="111">
        <f t="shared" si="132"/>
        <v>0</v>
      </c>
      <c r="I334" s="111">
        <f t="shared" si="132"/>
        <v>0</v>
      </c>
      <c r="J334" s="111">
        <f t="shared" si="132"/>
        <v>0</v>
      </c>
      <c r="K334" s="111">
        <f t="shared" si="132"/>
        <v>0</v>
      </c>
      <c r="L334" s="111">
        <f t="shared" si="132"/>
        <v>0</v>
      </c>
      <c r="M334" s="111">
        <f t="shared" si="132"/>
        <v>0</v>
      </c>
      <c r="R334" s="146" t="s">
        <v>102</v>
      </c>
      <c r="S334" s="146"/>
      <c r="T334" s="146"/>
      <c r="U334" s="146"/>
      <c r="V334" s="146"/>
      <c r="W334" s="146"/>
      <c r="X334" s="146"/>
      <c r="Y334" s="146"/>
      <c r="Z334" s="112"/>
      <c r="AA334" s="112"/>
      <c r="AB334" s="28">
        <v>106.57628985507201</v>
      </c>
      <c r="AC334" s="28">
        <v>108.27419871794901</v>
      </c>
      <c r="AD334" s="28">
        <v>98.993209876543204</v>
      </c>
      <c r="AE334" s="28">
        <v>104.674785100287</v>
      </c>
      <c r="AF334" s="28">
        <v>103.903804347826</v>
      </c>
      <c r="AG334" s="28">
        <v>103.85460992907799</v>
      </c>
    </row>
    <row r="335" spans="1:33" ht="31.5">
      <c r="A335" s="25">
        <v>303270</v>
      </c>
      <c r="B335" s="47">
        <f>VALUE(CONCATENATE($A$2, $C$4, C335))</f>
        <v>330100327</v>
      </c>
      <c r="C335" s="25">
        <v>100327</v>
      </c>
      <c r="D335" s="47"/>
      <c r="E335" s="119" t="s">
        <v>79</v>
      </c>
      <c r="F335" s="97" t="s">
        <v>64</v>
      </c>
      <c r="G335" s="31"/>
      <c r="H335" s="32">
        <f t="shared" ref="H335:M335" si="133">IFERROR(IF(G333=0, 0, H333/G333/IF(H334&lt;&gt;0, H334, 100)*10000), 0)</f>
        <v>0</v>
      </c>
      <c r="I335" s="32">
        <f t="shared" si="133"/>
        <v>0</v>
      </c>
      <c r="J335" s="32">
        <f t="shared" si="133"/>
        <v>0</v>
      </c>
      <c r="K335" s="32">
        <f t="shared" si="133"/>
        <v>0</v>
      </c>
      <c r="L335" s="32">
        <f t="shared" si="133"/>
        <v>0</v>
      </c>
      <c r="M335" s="32">
        <f t="shared" si="133"/>
        <v>0</v>
      </c>
      <c r="R335" s="112"/>
      <c r="S335" s="112"/>
      <c r="T335" s="112"/>
      <c r="U335" s="112"/>
      <c r="V335" s="112"/>
      <c r="W335" s="112"/>
      <c r="X335" s="112"/>
      <c r="Y335" s="112"/>
      <c r="AB335" s="28">
        <v>52.550612882709501</v>
      </c>
      <c r="AC335" s="28">
        <v>167.04770606388999</v>
      </c>
      <c r="AD335" s="28">
        <v>52.451149920112101</v>
      </c>
      <c r="AE335" s="28">
        <v>102.90544115234199</v>
      </c>
      <c r="AF335" s="28">
        <v>101.482449787417</v>
      </c>
      <c r="AG335" s="28">
        <v>110.679393290687</v>
      </c>
    </row>
    <row r="336" spans="1:33" ht="78.75">
      <c r="A336" s="25">
        <v>303280</v>
      </c>
      <c r="B336" s="33"/>
      <c r="C336" s="25">
        <v>100328</v>
      </c>
      <c r="D336" s="33"/>
      <c r="E336" s="131" t="s">
        <v>103</v>
      </c>
      <c r="F336" s="54"/>
      <c r="G336" s="88">
        <f t="shared" ref="G336:M336" si="134">ROUND(G333-SUM(G338, G342, G346, G350, G354, G358, G362, G366, G370, G374), 1)</f>
        <v>0</v>
      </c>
      <c r="H336" s="88">
        <f t="shared" si="134"/>
        <v>0</v>
      </c>
      <c r="I336" s="88">
        <f t="shared" si="134"/>
        <v>0</v>
      </c>
      <c r="J336" s="88">
        <f t="shared" si="134"/>
        <v>0</v>
      </c>
      <c r="K336" s="88">
        <f t="shared" si="134"/>
        <v>0</v>
      </c>
      <c r="L336" s="88">
        <f t="shared" si="134"/>
        <v>0</v>
      </c>
      <c r="M336" s="88">
        <f t="shared" si="134"/>
        <v>0</v>
      </c>
      <c r="R336" s="114" t="s">
        <v>104</v>
      </c>
      <c r="AB336" s="28"/>
      <c r="AC336" s="28"/>
      <c r="AD336" s="28"/>
      <c r="AE336" s="28"/>
      <c r="AF336" s="28"/>
      <c r="AG336" s="28"/>
    </row>
    <row r="337" spans="1:33" ht="15.75">
      <c r="A337" s="25">
        <v>303290</v>
      </c>
      <c r="B337" s="106"/>
      <c r="C337" s="25">
        <v>100329</v>
      </c>
      <c r="D337" s="106"/>
      <c r="E337" s="132" t="s">
        <v>32</v>
      </c>
      <c r="F337" s="54"/>
      <c r="G337" s="38"/>
      <c r="H337" s="41"/>
      <c r="I337" s="41"/>
      <c r="J337" s="41"/>
      <c r="K337" s="41"/>
      <c r="L337" s="41"/>
      <c r="M337" s="41"/>
      <c r="R337" s="1"/>
      <c r="AB337" s="28"/>
      <c r="AC337" s="28"/>
      <c r="AD337" s="28"/>
      <c r="AE337" s="28"/>
      <c r="AF337" s="28"/>
      <c r="AG337" s="28"/>
    </row>
    <row r="338" spans="1:33" ht="15.75">
      <c r="A338" s="25">
        <v>303300</v>
      </c>
      <c r="B338" s="25">
        <f>VALUE(CONCATENATE($A$2, $C$4, C338))</f>
        <v>330100330</v>
      </c>
      <c r="C338" s="25">
        <v>100330</v>
      </c>
      <c r="D338" s="25"/>
      <c r="E338" s="59" t="s">
        <v>77</v>
      </c>
      <c r="F338" s="54" t="s">
        <v>69</v>
      </c>
      <c r="G338" s="96"/>
      <c r="H338" s="96"/>
      <c r="I338" s="96"/>
      <c r="J338" s="96"/>
      <c r="K338" s="96"/>
      <c r="L338" s="96"/>
      <c r="M338" s="96"/>
      <c r="R338" s="1"/>
      <c r="AB338" s="28">
        <v>9.1</v>
      </c>
      <c r="AC338" s="28">
        <v>12.2</v>
      </c>
      <c r="AD338" s="28">
        <v>7.9</v>
      </c>
      <c r="AE338" s="28">
        <v>8.3000000000000007</v>
      </c>
      <c r="AF338" s="28">
        <v>8.6999999999999993</v>
      </c>
      <c r="AG338" s="28">
        <v>9.3000000000000007</v>
      </c>
    </row>
    <row r="339" spans="1:33" ht="31.5">
      <c r="A339" s="25">
        <v>303310</v>
      </c>
      <c r="B339" s="25">
        <f>VALUE(CONCATENATE($A$2, $C$4, C339))</f>
        <v>330100331</v>
      </c>
      <c r="C339" s="25">
        <v>100331</v>
      </c>
      <c r="D339" s="25"/>
      <c r="E339" s="59" t="s">
        <v>78</v>
      </c>
      <c r="F339" s="54" t="s">
        <v>64</v>
      </c>
      <c r="G339" s="107"/>
      <c r="H339" s="107"/>
      <c r="I339" s="107"/>
      <c r="J339" s="107"/>
      <c r="K339" s="107"/>
      <c r="L339" s="107"/>
      <c r="M339" s="107"/>
      <c r="R339" s="1"/>
      <c r="AB339" s="28">
        <v>106.7</v>
      </c>
      <c r="AC339" s="28">
        <v>112.8</v>
      </c>
      <c r="AD339" s="28">
        <v>89.9</v>
      </c>
      <c r="AE339" s="28">
        <v>104.1</v>
      </c>
      <c r="AF339" s="28">
        <v>103.1</v>
      </c>
      <c r="AG339" s="28">
        <v>103.1</v>
      </c>
    </row>
    <row r="340" spans="1:33" ht="31.5">
      <c r="A340" s="25">
        <v>303320</v>
      </c>
      <c r="B340" s="47">
        <f>VALUE(CONCATENATE($A$2, $C$4, C340))</f>
        <v>330100332</v>
      </c>
      <c r="C340" s="25">
        <v>100332</v>
      </c>
      <c r="D340" s="47"/>
      <c r="E340" s="119" t="s">
        <v>79</v>
      </c>
      <c r="F340" s="97" t="s">
        <v>64</v>
      </c>
      <c r="G340" s="31"/>
      <c r="H340" s="32">
        <f t="shared" ref="H340:M340" si="135">IFERROR(IF(G338=0, 0, H338/G338/IF(H339&lt;&gt;0, H339, 100)*10000), 0)</f>
        <v>0</v>
      </c>
      <c r="I340" s="32">
        <f t="shared" si="135"/>
        <v>0</v>
      </c>
      <c r="J340" s="32">
        <f t="shared" si="135"/>
        <v>0</v>
      </c>
      <c r="K340" s="32">
        <f t="shared" si="135"/>
        <v>0</v>
      </c>
      <c r="L340" s="32">
        <f t="shared" si="135"/>
        <v>0</v>
      </c>
      <c r="M340" s="32">
        <f t="shared" si="135"/>
        <v>0</v>
      </c>
      <c r="R340" s="1"/>
      <c r="AB340" s="28">
        <v>55.380420891198803</v>
      </c>
      <c r="AC340" s="28">
        <v>118.852778427247</v>
      </c>
      <c r="AD340" s="28">
        <v>72.029030434544794</v>
      </c>
      <c r="AE340" s="28">
        <v>100.925351718771</v>
      </c>
      <c r="AF340" s="28">
        <v>101.667582064436</v>
      </c>
      <c r="AG340" s="28">
        <v>103.68239740459499</v>
      </c>
    </row>
    <row r="341" spans="1:33" ht="15.75">
      <c r="A341" s="25">
        <v>303330</v>
      </c>
      <c r="B341" s="106"/>
      <c r="C341" s="25">
        <v>100333</v>
      </c>
      <c r="D341" s="106"/>
      <c r="E341" s="53" t="s">
        <v>34</v>
      </c>
      <c r="F341" s="54"/>
      <c r="G341" s="38"/>
      <c r="H341" s="41"/>
      <c r="I341" s="41"/>
      <c r="J341" s="41"/>
      <c r="K341" s="41"/>
      <c r="L341" s="41"/>
      <c r="M341" s="41"/>
      <c r="R341" s="1"/>
      <c r="AB341" s="28"/>
      <c r="AC341" s="28"/>
      <c r="AD341" s="28"/>
      <c r="AE341" s="28"/>
      <c r="AF341" s="28"/>
      <c r="AG341" s="28"/>
    </row>
    <row r="342" spans="1:33" ht="15.75">
      <c r="A342" s="25">
        <v>303340</v>
      </c>
      <c r="B342" s="25">
        <f>VALUE(CONCATENATE($A$2, $C$4, C342))</f>
        <v>330100334</v>
      </c>
      <c r="C342" s="25">
        <v>100334</v>
      </c>
      <c r="D342" s="25"/>
      <c r="E342" s="59" t="s">
        <v>77</v>
      </c>
      <c r="F342" s="54" t="s">
        <v>69</v>
      </c>
      <c r="G342" s="96"/>
      <c r="H342" s="96"/>
      <c r="I342" s="96"/>
      <c r="J342" s="96"/>
      <c r="K342" s="96"/>
      <c r="L342" s="96"/>
      <c r="M342" s="96"/>
      <c r="R342" s="1"/>
      <c r="AB342" s="28">
        <v>5.6</v>
      </c>
      <c r="AC342" s="28">
        <v>7.3</v>
      </c>
      <c r="AD342" s="28">
        <v>4.5</v>
      </c>
      <c r="AE342" s="28">
        <v>5.5</v>
      </c>
      <c r="AF342" s="28">
        <v>5.8</v>
      </c>
      <c r="AG342" s="28">
        <v>6.2</v>
      </c>
    </row>
    <row r="343" spans="1:33" ht="31.5">
      <c r="A343" s="25">
        <v>303350</v>
      </c>
      <c r="B343" s="25">
        <f>VALUE(CONCATENATE($A$2, $C$4, C343))</f>
        <v>330100335</v>
      </c>
      <c r="C343" s="25">
        <v>100335</v>
      </c>
      <c r="D343" s="25"/>
      <c r="E343" s="59" t="s">
        <v>78</v>
      </c>
      <c r="F343" s="54" t="s">
        <v>64</v>
      </c>
      <c r="G343" s="107"/>
      <c r="H343" s="107"/>
      <c r="I343" s="107"/>
      <c r="J343" s="107"/>
      <c r="K343" s="107"/>
      <c r="L343" s="107"/>
      <c r="M343" s="107"/>
      <c r="R343" s="1"/>
      <c r="AB343" s="28">
        <v>106.7</v>
      </c>
      <c r="AC343" s="28">
        <v>106.9</v>
      </c>
      <c r="AD343" s="28">
        <v>100.6</v>
      </c>
      <c r="AE343" s="28">
        <v>104.9</v>
      </c>
      <c r="AF343" s="28">
        <v>104</v>
      </c>
      <c r="AG343" s="28">
        <v>103.9</v>
      </c>
    </row>
    <row r="344" spans="1:33" ht="31.5">
      <c r="A344" s="25">
        <v>303360</v>
      </c>
      <c r="B344" s="47">
        <f>VALUE(CONCATENATE($A$2, $C$4, C344))</f>
        <v>330100336</v>
      </c>
      <c r="C344" s="25">
        <v>100336</v>
      </c>
      <c r="D344" s="47"/>
      <c r="E344" s="119" t="s">
        <v>79</v>
      </c>
      <c r="F344" s="97" t="s">
        <v>64</v>
      </c>
      <c r="G344" s="31"/>
      <c r="H344" s="32">
        <f t="shared" ref="H344:M344" si="136">IFERROR(IF(G342=0, 0, H342/G342/IF(H343&lt;&gt;0, H343, 100)*10000), 0)</f>
        <v>0</v>
      </c>
      <c r="I344" s="32">
        <f t="shared" si="136"/>
        <v>0</v>
      </c>
      <c r="J344" s="32">
        <f t="shared" si="136"/>
        <v>0</v>
      </c>
      <c r="K344" s="32">
        <f t="shared" si="136"/>
        <v>0</v>
      </c>
      <c r="L344" s="32">
        <f t="shared" si="136"/>
        <v>0</v>
      </c>
      <c r="M344" s="32">
        <f t="shared" si="136"/>
        <v>0</v>
      </c>
      <c r="R344" s="1"/>
      <c r="AB344" s="28">
        <v>67.286665224809596</v>
      </c>
      <c r="AC344" s="28">
        <v>121.94307096084501</v>
      </c>
      <c r="AD344" s="28">
        <v>61.276178545167397</v>
      </c>
      <c r="AE344" s="28">
        <v>116.513081241394</v>
      </c>
      <c r="AF344" s="28">
        <v>101.398601398601</v>
      </c>
      <c r="AG344" s="28">
        <v>102.88407288175</v>
      </c>
    </row>
    <row r="345" spans="1:33" ht="47.25">
      <c r="A345" s="25">
        <v>303370</v>
      </c>
      <c r="B345" s="106"/>
      <c r="C345" s="25">
        <v>100337</v>
      </c>
      <c r="D345" s="106"/>
      <c r="E345" s="53" t="s">
        <v>90</v>
      </c>
      <c r="F345" s="54"/>
      <c r="G345" s="38"/>
      <c r="H345" s="41"/>
      <c r="I345" s="41"/>
      <c r="J345" s="41"/>
      <c r="K345" s="41"/>
      <c r="L345" s="41"/>
      <c r="M345" s="41"/>
      <c r="R345" s="1"/>
      <c r="AB345" s="28"/>
      <c r="AC345" s="28"/>
      <c r="AD345" s="28"/>
      <c r="AE345" s="28"/>
      <c r="AF345" s="28"/>
      <c r="AG345" s="28"/>
    </row>
    <row r="346" spans="1:33" ht="15.75">
      <c r="A346" s="25">
        <v>303380</v>
      </c>
      <c r="B346" s="25">
        <f>VALUE(CONCATENATE($A$2, $C$4, C346))</f>
        <v>330100338</v>
      </c>
      <c r="C346" s="25">
        <v>100338</v>
      </c>
      <c r="D346" s="25"/>
      <c r="E346" s="59" t="s">
        <v>77</v>
      </c>
      <c r="F346" s="54" t="s">
        <v>69</v>
      </c>
      <c r="G346" s="96" t="str">
        <f t="shared" ref="G346:L346" si="137">IF(AB346="", "", AB346)</f>
        <v/>
      </c>
      <c r="H346" s="96" t="str">
        <f t="shared" si="137"/>
        <v/>
      </c>
      <c r="I346" s="96" t="str">
        <f t="shared" si="137"/>
        <v/>
      </c>
      <c r="J346" s="96" t="str">
        <f t="shared" si="137"/>
        <v/>
      </c>
      <c r="K346" s="96" t="str">
        <f t="shared" si="137"/>
        <v/>
      </c>
      <c r="L346" s="96" t="str">
        <f t="shared" si="137"/>
        <v/>
      </c>
      <c r="M346" s="96"/>
      <c r="R346" s="1"/>
      <c r="AB346" s="28"/>
      <c r="AC346" s="28"/>
      <c r="AD346" s="28"/>
      <c r="AE346" s="28"/>
      <c r="AF346" s="28"/>
      <c r="AG346" s="28"/>
    </row>
    <row r="347" spans="1:33" ht="31.5">
      <c r="A347" s="25">
        <v>303390</v>
      </c>
      <c r="B347" s="25">
        <f>VALUE(CONCATENATE($A$2, $C$4, C347))</f>
        <v>330100339</v>
      </c>
      <c r="C347" s="25">
        <v>100339</v>
      </c>
      <c r="D347" s="25"/>
      <c r="E347" s="59" t="s">
        <v>78</v>
      </c>
      <c r="F347" s="54" t="s">
        <v>64</v>
      </c>
      <c r="G347" s="107" t="str">
        <f>IF(AB347="", "", AB347)</f>
        <v/>
      </c>
      <c r="H347" s="107" t="str">
        <f>IF(AC347="", "", AC347)</f>
        <v/>
      </c>
      <c r="I347" s="107" t="str">
        <f>IF(AD347="", "", AD347)</f>
        <v/>
      </c>
      <c r="J347" s="107"/>
      <c r="K347" s="107"/>
      <c r="L347" s="107"/>
      <c r="M347" s="107"/>
      <c r="R347" s="1"/>
      <c r="AB347" s="28"/>
      <c r="AC347" s="28"/>
      <c r="AD347" s="28"/>
      <c r="AE347" s="28"/>
      <c r="AF347" s="28"/>
      <c r="AG347" s="28"/>
    </row>
    <row r="348" spans="1:33" ht="31.5">
      <c r="A348" s="25">
        <v>303400</v>
      </c>
      <c r="B348" s="47">
        <f>VALUE(CONCATENATE($A$2, $C$4, C348))</f>
        <v>330100340</v>
      </c>
      <c r="C348" s="25">
        <v>100340</v>
      </c>
      <c r="D348" s="47"/>
      <c r="E348" s="119" t="s">
        <v>79</v>
      </c>
      <c r="F348" s="97" t="s">
        <v>64</v>
      </c>
      <c r="G348" s="31">
        <f>IF(AB348="", "", AB348)</f>
        <v>0</v>
      </c>
      <c r="H348" s="32">
        <f t="shared" ref="H348:M348" si="138">IFERROR(IF(G346=0, 0, H346/G346/IF(H347&lt;&gt;0, H347, 100)*10000), 0)</f>
        <v>0</v>
      </c>
      <c r="I348" s="32">
        <f t="shared" si="138"/>
        <v>0</v>
      </c>
      <c r="J348" s="32">
        <f t="shared" si="138"/>
        <v>0</v>
      </c>
      <c r="K348" s="32">
        <f t="shared" si="138"/>
        <v>0</v>
      </c>
      <c r="L348" s="32">
        <f t="shared" si="138"/>
        <v>0</v>
      </c>
      <c r="M348" s="32">
        <f t="shared" si="138"/>
        <v>0</v>
      </c>
      <c r="R348" s="1"/>
      <c r="AB348" s="28">
        <v>0</v>
      </c>
      <c r="AC348" s="28">
        <v>0</v>
      </c>
      <c r="AD348" s="28">
        <v>0</v>
      </c>
      <c r="AE348" s="28">
        <v>0</v>
      </c>
      <c r="AF348" s="28">
        <v>0</v>
      </c>
      <c r="AG348" s="28">
        <v>0</v>
      </c>
    </row>
    <row r="349" spans="1:33" ht="15.75">
      <c r="A349" s="25">
        <v>303410</v>
      </c>
      <c r="B349" s="106"/>
      <c r="C349" s="25">
        <v>100341</v>
      </c>
      <c r="D349" s="106"/>
      <c r="E349" s="123" t="s">
        <v>36</v>
      </c>
      <c r="F349" s="54"/>
      <c r="G349" s="38"/>
      <c r="H349" s="41"/>
      <c r="I349" s="41"/>
      <c r="J349" s="41"/>
      <c r="K349" s="41"/>
      <c r="L349" s="41"/>
      <c r="M349" s="41"/>
      <c r="R349" s="1"/>
      <c r="AB349" s="28"/>
      <c r="AC349" s="28"/>
      <c r="AD349" s="28"/>
      <c r="AE349" s="28"/>
      <c r="AF349" s="28"/>
      <c r="AG349" s="28"/>
    </row>
    <row r="350" spans="1:33" ht="15.75">
      <c r="A350" s="25">
        <v>303420</v>
      </c>
      <c r="B350" s="25">
        <f>VALUE(CONCATENATE($A$2, $C$4, C350))</f>
        <v>330100342</v>
      </c>
      <c r="C350" s="25">
        <v>100342</v>
      </c>
      <c r="D350" s="25"/>
      <c r="E350" s="59" t="s">
        <v>77</v>
      </c>
      <c r="F350" s="54" t="s">
        <v>69</v>
      </c>
      <c r="G350" s="96" t="str">
        <f t="shared" ref="G350:L350" si="139">IF(AB350="", "", AB350)</f>
        <v/>
      </c>
      <c r="H350" s="96" t="str">
        <f t="shared" si="139"/>
        <v/>
      </c>
      <c r="I350" s="96" t="str">
        <f t="shared" si="139"/>
        <v/>
      </c>
      <c r="J350" s="96" t="str">
        <f t="shared" si="139"/>
        <v/>
      </c>
      <c r="K350" s="96" t="str">
        <f t="shared" si="139"/>
        <v/>
      </c>
      <c r="L350" s="96" t="str">
        <f t="shared" si="139"/>
        <v/>
      </c>
      <c r="M350" s="96"/>
      <c r="R350" s="1"/>
      <c r="AB350" s="28"/>
      <c r="AC350" s="28"/>
      <c r="AD350" s="28"/>
      <c r="AE350" s="28"/>
      <c r="AF350" s="28"/>
      <c r="AG350" s="28"/>
    </row>
    <row r="351" spans="1:33" ht="31.5">
      <c r="A351" s="25">
        <v>303430</v>
      </c>
      <c r="B351" s="25">
        <f>VALUE(CONCATENATE($A$2, $C$4, C351))</f>
        <v>330100343</v>
      </c>
      <c r="C351" s="25">
        <v>100343</v>
      </c>
      <c r="D351" s="25"/>
      <c r="E351" s="59" t="s">
        <v>78</v>
      </c>
      <c r="F351" s="54" t="s">
        <v>64</v>
      </c>
      <c r="G351" s="107" t="str">
        <f>IF(AB351="", "", AB351)</f>
        <v/>
      </c>
      <c r="H351" s="107" t="str">
        <f>IF(AC351="", "", AC351)</f>
        <v/>
      </c>
      <c r="I351" s="107" t="str">
        <f>IF(AD351="", "", AD351)</f>
        <v/>
      </c>
      <c r="J351" s="107"/>
      <c r="K351" s="107"/>
      <c r="L351" s="107"/>
      <c r="M351" s="107"/>
      <c r="R351" s="1"/>
      <c r="AB351" s="28"/>
      <c r="AC351" s="28"/>
      <c r="AD351" s="28"/>
      <c r="AE351" s="28"/>
      <c r="AF351" s="28"/>
      <c r="AG351" s="28"/>
    </row>
    <row r="352" spans="1:33" ht="31.5">
      <c r="A352" s="25">
        <v>303440</v>
      </c>
      <c r="B352" s="47">
        <f>VALUE(CONCATENATE($A$2, $C$4, C352))</f>
        <v>330100344</v>
      </c>
      <c r="C352" s="25">
        <v>100344</v>
      </c>
      <c r="D352" s="47"/>
      <c r="E352" s="119" t="s">
        <v>79</v>
      </c>
      <c r="F352" s="97" t="s">
        <v>64</v>
      </c>
      <c r="G352" s="31">
        <f>IF(AB352="", "", AB352)</f>
        <v>0</v>
      </c>
      <c r="H352" s="32">
        <f t="shared" ref="H352:M352" si="140">IFERROR(IF(G350=0, 0, H350/G350/IF(H351&lt;&gt;0, H351, 100)*10000), 0)</f>
        <v>0</v>
      </c>
      <c r="I352" s="32">
        <f t="shared" si="140"/>
        <v>0</v>
      </c>
      <c r="J352" s="32">
        <f t="shared" si="140"/>
        <v>0</v>
      </c>
      <c r="K352" s="32">
        <f t="shared" si="140"/>
        <v>0</v>
      </c>
      <c r="L352" s="32">
        <f t="shared" si="140"/>
        <v>0</v>
      </c>
      <c r="M352" s="32">
        <f t="shared" si="140"/>
        <v>0</v>
      </c>
      <c r="R352" s="1"/>
      <c r="AB352" s="28">
        <v>0</v>
      </c>
      <c r="AC352" s="28">
        <v>0</v>
      </c>
      <c r="AD352" s="28">
        <v>0</v>
      </c>
      <c r="AE352" s="28">
        <v>0</v>
      </c>
      <c r="AF352" s="28">
        <v>0</v>
      </c>
      <c r="AG352" s="28">
        <v>0</v>
      </c>
    </row>
    <row r="353" spans="1:33" ht="31.5">
      <c r="A353" s="25">
        <v>303450</v>
      </c>
      <c r="B353" s="106"/>
      <c r="C353" s="25">
        <v>100345</v>
      </c>
      <c r="D353" s="106"/>
      <c r="E353" s="53" t="s">
        <v>37</v>
      </c>
      <c r="F353" s="54"/>
      <c r="G353" s="38"/>
      <c r="H353" s="41"/>
      <c r="I353" s="41"/>
      <c r="J353" s="41"/>
      <c r="K353" s="41"/>
      <c r="L353" s="41"/>
      <c r="M353" s="41"/>
      <c r="R353" s="1"/>
      <c r="AB353" s="28"/>
      <c r="AC353" s="28"/>
      <c r="AD353" s="28"/>
      <c r="AE353" s="28"/>
      <c r="AF353" s="28"/>
      <c r="AG353" s="28"/>
    </row>
    <row r="354" spans="1:33" ht="15.75">
      <c r="A354" s="25">
        <v>303460</v>
      </c>
      <c r="B354" s="25">
        <f>VALUE(CONCATENATE($A$2, $C$4, C354))</f>
        <v>330100346</v>
      </c>
      <c r="C354" s="25">
        <v>100346</v>
      </c>
      <c r="D354" s="25"/>
      <c r="E354" s="59" t="s">
        <v>77</v>
      </c>
      <c r="F354" s="54" t="s">
        <v>69</v>
      </c>
      <c r="G354" s="96"/>
      <c r="H354" s="96"/>
      <c r="I354" s="96"/>
      <c r="J354" s="96"/>
      <c r="K354" s="96"/>
      <c r="L354" s="96"/>
      <c r="M354" s="96"/>
      <c r="R354" s="1"/>
      <c r="AB354" s="28">
        <v>15.9</v>
      </c>
      <c r="AC354" s="28">
        <v>25.9</v>
      </c>
      <c r="AD354" s="28">
        <v>14.3</v>
      </c>
      <c r="AE354" s="28">
        <v>15</v>
      </c>
      <c r="AF354" s="28">
        <v>15.6</v>
      </c>
      <c r="AG354" s="28">
        <v>16.2</v>
      </c>
    </row>
    <row r="355" spans="1:33" ht="31.5">
      <c r="A355" s="25">
        <v>303470</v>
      </c>
      <c r="B355" s="25">
        <f>VALUE(CONCATENATE($A$2, $C$4, C355))</f>
        <v>330100347</v>
      </c>
      <c r="C355" s="25">
        <v>100347</v>
      </c>
      <c r="D355" s="25"/>
      <c r="E355" s="59" t="s">
        <v>78</v>
      </c>
      <c r="F355" s="54" t="s">
        <v>64</v>
      </c>
      <c r="G355" s="107"/>
      <c r="H355" s="107"/>
      <c r="I355" s="107"/>
      <c r="J355" s="107"/>
      <c r="K355" s="107"/>
      <c r="L355" s="107"/>
      <c r="M355" s="107"/>
      <c r="R355" s="1"/>
      <c r="AB355" s="28">
        <v>106.7</v>
      </c>
      <c r="AC355" s="28">
        <v>104.2</v>
      </c>
      <c r="AD355" s="28">
        <v>101.4</v>
      </c>
      <c r="AE355" s="28">
        <v>104.6</v>
      </c>
      <c r="AF355" s="28">
        <v>104.2</v>
      </c>
      <c r="AG355" s="28">
        <v>104.1</v>
      </c>
    </row>
    <row r="356" spans="1:33" ht="31.5">
      <c r="A356" s="25">
        <v>303480</v>
      </c>
      <c r="B356" s="47">
        <f>VALUE(CONCATENATE($A$2, $C$4, C356))</f>
        <v>330100348</v>
      </c>
      <c r="C356" s="25">
        <v>100348</v>
      </c>
      <c r="D356" s="47"/>
      <c r="E356" s="119" t="s">
        <v>79</v>
      </c>
      <c r="F356" s="97" t="s">
        <v>64</v>
      </c>
      <c r="G356" s="31"/>
      <c r="H356" s="32">
        <f t="shared" ref="H356:M356" si="141">IFERROR(IF(G354=0, 0, H354/G354/IF(H355&lt;&gt;0, H355, 100)*10000), 0)</f>
        <v>0</v>
      </c>
      <c r="I356" s="32">
        <f t="shared" si="141"/>
        <v>0</v>
      </c>
      <c r="J356" s="32">
        <f t="shared" si="141"/>
        <v>0</v>
      </c>
      <c r="K356" s="32">
        <f t="shared" si="141"/>
        <v>0</v>
      </c>
      <c r="L356" s="32">
        <f t="shared" si="141"/>
        <v>0</v>
      </c>
      <c r="M356" s="32">
        <f t="shared" si="141"/>
        <v>0</v>
      </c>
      <c r="R356" s="1"/>
      <c r="AB356" s="28">
        <v>61.3234290210235</v>
      </c>
      <c r="AC356" s="28">
        <v>156.32733374376801</v>
      </c>
      <c r="AD356" s="28">
        <v>54.450054450054502</v>
      </c>
      <c r="AE356" s="28">
        <v>100.28212705077</v>
      </c>
      <c r="AF356" s="28">
        <v>99.808061420345496</v>
      </c>
      <c r="AG356" s="28">
        <v>99.756151629350498</v>
      </c>
    </row>
    <row r="357" spans="1:33" ht="15.75">
      <c r="A357" s="25">
        <v>303490</v>
      </c>
      <c r="B357" s="106"/>
      <c r="C357" s="25">
        <v>100349</v>
      </c>
      <c r="D357" s="106"/>
      <c r="E357" s="53" t="s">
        <v>38</v>
      </c>
      <c r="F357" s="124"/>
      <c r="G357" s="38"/>
      <c r="H357" s="41"/>
      <c r="I357" s="41"/>
      <c r="J357" s="41"/>
      <c r="K357" s="41"/>
      <c r="L357" s="41"/>
      <c r="M357" s="41"/>
      <c r="R357" s="1"/>
      <c r="AB357" s="28"/>
      <c r="AC357" s="28"/>
      <c r="AD357" s="28"/>
      <c r="AE357" s="28"/>
      <c r="AF357" s="28"/>
      <c r="AG357" s="28"/>
    </row>
    <row r="358" spans="1:33" ht="15.75">
      <c r="A358" s="25">
        <v>303500</v>
      </c>
      <c r="B358" s="25">
        <f>VALUE(CONCATENATE($A$2, $C$4, C358))</f>
        <v>330100350</v>
      </c>
      <c r="C358" s="25">
        <v>100350</v>
      </c>
      <c r="D358" s="25"/>
      <c r="E358" s="59" t="s">
        <v>77</v>
      </c>
      <c r="F358" s="54" t="s">
        <v>69</v>
      </c>
      <c r="G358" s="96" t="str">
        <f t="shared" ref="G358:L358" si="142">IF(AB358="", "", AB358)</f>
        <v/>
      </c>
      <c r="H358" s="96" t="str">
        <f t="shared" si="142"/>
        <v/>
      </c>
      <c r="I358" s="96" t="str">
        <f t="shared" si="142"/>
        <v/>
      </c>
      <c r="J358" s="96" t="str">
        <f t="shared" si="142"/>
        <v/>
      </c>
      <c r="K358" s="96" t="str">
        <f t="shared" si="142"/>
        <v/>
      </c>
      <c r="L358" s="96" t="str">
        <f t="shared" si="142"/>
        <v/>
      </c>
      <c r="M358" s="96"/>
      <c r="R358" s="1"/>
      <c r="AB358" s="28"/>
      <c r="AC358" s="28"/>
      <c r="AD358" s="28"/>
      <c r="AE358" s="28"/>
      <c r="AF358" s="28"/>
      <c r="AG358" s="28"/>
    </row>
    <row r="359" spans="1:33" ht="31.5">
      <c r="A359" s="25">
        <v>303510</v>
      </c>
      <c r="B359" s="25">
        <f>VALUE(CONCATENATE($A$2, $C$4, C359))</f>
        <v>330100351</v>
      </c>
      <c r="C359" s="25">
        <v>100351</v>
      </c>
      <c r="D359" s="25"/>
      <c r="E359" s="59" t="s">
        <v>78</v>
      </c>
      <c r="F359" s="54" t="s">
        <v>64</v>
      </c>
      <c r="G359" s="107" t="str">
        <f>IF(AB359="", "", AB359)</f>
        <v/>
      </c>
      <c r="H359" s="107" t="str">
        <f>IF(AC359="", "", AC359)</f>
        <v/>
      </c>
      <c r="I359" s="107" t="str">
        <f>IF(AD359="", "", AD359)</f>
        <v/>
      </c>
      <c r="J359" s="107"/>
      <c r="K359" s="107"/>
      <c r="L359" s="107"/>
      <c r="M359" s="107"/>
      <c r="R359" s="1"/>
      <c r="AB359" s="28"/>
      <c r="AC359" s="28"/>
      <c r="AD359" s="28"/>
      <c r="AE359" s="28"/>
      <c r="AF359" s="28"/>
      <c r="AG359" s="28"/>
    </row>
    <row r="360" spans="1:33" ht="31.5">
      <c r="A360" s="25">
        <v>303520</v>
      </c>
      <c r="B360" s="47">
        <f>VALUE(CONCATENATE($A$2, $C$4, C360))</f>
        <v>330100352</v>
      </c>
      <c r="C360" s="25">
        <v>100352</v>
      </c>
      <c r="D360" s="47"/>
      <c r="E360" s="119" t="s">
        <v>79</v>
      </c>
      <c r="F360" s="97" t="s">
        <v>64</v>
      </c>
      <c r="G360" s="31">
        <f>IF(AB360="", "", AB360)</f>
        <v>0</v>
      </c>
      <c r="H360" s="32">
        <f t="shared" ref="H360:M360" si="143">IFERROR(IF(G358=0, 0, H358/G358/IF(H359&lt;&gt;0, H359, 100)*10000), 0)</f>
        <v>0</v>
      </c>
      <c r="I360" s="32">
        <f t="shared" si="143"/>
        <v>0</v>
      </c>
      <c r="J360" s="32">
        <f t="shared" si="143"/>
        <v>0</v>
      </c>
      <c r="K360" s="32">
        <f t="shared" si="143"/>
        <v>0</v>
      </c>
      <c r="L360" s="32">
        <f t="shared" si="143"/>
        <v>0</v>
      </c>
      <c r="M360" s="32">
        <f t="shared" si="143"/>
        <v>0</v>
      </c>
      <c r="R360" s="1"/>
      <c r="AB360" s="28">
        <v>0</v>
      </c>
      <c r="AC360" s="28">
        <v>0</v>
      </c>
      <c r="AD360" s="28">
        <v>0</v>
      </c>
      <c r="AE360" s="28">
        <v>0</v>
      </c>
      <c r="AF360" s="28">
        <v>0</v>
      </c>
      <c r="AG360" s="28">
        <v>0</v>
      </c>
    </row>
    <row r="361" spans="1:33" ht="31.5">
      <c r="A361" s="25">
        <v>303530</v>
      </c>
      <c r="B361" s="106"/>
      <c r="C361" s="25">
        <v>100353</v>
      </c>
      <c r="D361" s="106"/>
      <c r="E361" s="53" t="s">
        <v>39</v>
      </c>
      <c r="F361" s="54"/>
      <c r="G361" s="38"/>
      <c r="H361" s="41"/>
      <c r="I361" s="41"/>
      <c r="J361" s="41"/>
      <c r="K361" s="41"/>
      <c r="L361" s="41"/>
      <c r="M361" s="41"/>
      <c r="R361" s="1"/>
      <c r="AB361" s="28"/>
      <c r="AC361" s="28"/>
      <c r="AD361" s="28"/>
      <c r="AE361" s="28"/>
      <c r="AF361" s="28"/>
      <c r="AG361" s="28"/>
    </row>
    <row r="362" spans="1:33" ht="15.75">
      <c r="A362" s="25">
        <v>303540</v>
      </c>
      <c r="B362" s="25">
        <f>VALUE(CONCATENATE($A$2, $C$4, C362))</f>
        <v>330100354</v>
      </c>
      <c r="C362" s="25">
        <v>100354</v>
      </c>
      <c r="D362" s="25"/>
      <c r="E362" s="59" t="s">
        <v>77</v>
      </c>
      <c r="F362" s="54" t="s">
        <v>69</v>
      </c>
      <c r="G362" s="96" t="str">
        <f t="shared" ref="G362:L362" si="144">IF(AB362="", "", AB362)</f>
        <v/>
      </c>
      <c r="H362" s="96" t="str">
        <f t="shared" si="144"/>
        <v/>
      </c>
      <c r="I362" s="96" t="str">
        <f t="shared" si="144"/>
        <v/>
      </c>
      <c r="J362" s="96" t="str">
        <f t="shared" si="144"/>
        <v/>
      </c>
      <c r="K362" s="96" t="str">
        <f t="shared" si="144"/>
        <v/>
      </c>
      <c r="L362" s="96" t="str">
        <f t="shared" si="144"/>
        <v/>
      </c>
      <c r="M362" s="96"/>
      <c r="R362" s="1"/>
      <c r="AB362" s="28"/>
      <c r="AC362" s="28"/>
      <c r="AD362" s="28"/>
      <c r="AE362" s="28"/>
      <c r="AF362" s="28"/>
      <c r="AG362" s="28"/>
    </row>
    <row r="363" spans="1:33" ht="31.5">
      <c r="A363" s="25">
        <v>303550</v>
      </c>
      <c r="B363" s="25">
        <f>VALUE(CONCATENATE($A$2, $C$4, C363))</f>
        <v>330100355</v>
      </c>
      <c r="C363" s="25">
        <v>100355</v>
      </c>
      <c r="D363" s="25"/>
      <c r="E363" s="59" t="s">
        <v>78</v>
      </c>
      <c r="F363" s="54" t="s">
        <v>64</v>
      </c>
      <c r="G363" s="107" t="str">
        <f>IF(AB363="", "", AB363)</f>
        <v/>
      </c>
      <c r="H363" s="107" t="str">
        <f>IF(AC363="", "", AC363)</f>
        <v/>
      </c>
      <c r="I363" s="107" t="str">
        <f>IF(AD363="", "", AD363)</f>
        <v/>
      </c>
      <c r="J363" s="107"/>
      <c r="K363" s="107"/>
      <c r="L363" s="107"/>
      <c r="M363" s="107"/>
      <c r="R363" s="1"/>
      <c r="AB363" s="28"/>
      <c r="AC363" s="28"/>
      <c r="AD363" s="28"/>
      <c r="AE363" s="28"/>
      <c r="AF363" s="28"/>
      <c r="AG363" s="28"/>
    </row>
    <row r="364" spans="1:33" ht="31.5">
      <c r="A364" s="25">
        <v>303560</v>
      </c>
      <c r="B364" s="47">
        <f>VALUE(CONCATENATE($A$2, $C$4, C364))</f>
        <v>330100356</v>
      </c>
      <c r="C364" s="25">
        <v>100356</v>
      </c>
      <c r="D364" s="47"/>
      <c r="E364" s="119" t="s">
        <v>79</v>
      </c>
      <c r="F364" s="97" t="s">
        <v>64</v>
      </c>
      <c r="G364" s="31">
        <f>IF(AB364="", "", AB364)</f>
        <v>0</v>
      </c>
      <c r="H364" s="32">
        <f t="shared" ref="H364:M364" si="145">IFERROR(IF(G362=0, 0, H362/G362/IF(H363&lt;&gt;0, H363, 100)*10000), 0)</f>
        <v>0</v>
      </c>
      <c r="I364" s="32">
        <f t="shared" si="145"/>
        <v>0</v>
      </c>
      <c r="J364" s="32">
        <f t="shared" si="145"/>
        <v>0</v>
      </c>
      <c r="K364" s="32">
        <f t="shared" si="145"/>
        <v>0</v>
      </c>
      <c r="L364" s="32">
        <f t="shared" si="145"/>
        <v>0</v>
      </c>
      <c r="M364" s="32">
        <f t="shared" si="145"/>
        <v>0</v>
      </c>
      <c r="R364" s="1"/>
      <c r="AB364" s="28">
        <v>0</v>
      </c>
      <c r="AC364" s="28">
        <v>0</v>
      </c>
      <c r="AD364" s="28">
        <v>0</v>
      </c>
      <c r="AE364" s="28">
        <v>0</v>
      </c>
      <c r="AF364" s="28">
        <v>0</v>
      </c>
      <c r="AG364" s="28">
        <v>0</v>
      </c>
    </row>
    <row r="365" spans="1:33" ht="31.5">
      <c r="A365" s="25">
        <v>303570</v>
      </c>
      <c r="B365" s="106"/>
      <c r="C365" s="25">
        <v>100357</v>
      </c>
      <c r="D365" s="106"/>
      <c r="E365" s="53" t="s">
        <v>40</v>
      </c>
      <c r="F365" s="124"/>
      <c r="G365" s="38"/>
      <c r="H365" s="41"/>
      <c r="I365" s="41"/>
      <c r="J365" s="41"/>
      <c r="K365" s="41"/>
      <c r="L365" s="41"/>
      <c r="M365" s="41"/>
      <c r="R365" s="1"/>
      <c r="AB365" s="28"/>
      <c r="AC365" s="28"/>
      <c r="AD365" s="28"/>
      <c r="AE365" s="28"/>
      <c r="AF365" s="28"/>
      <c r="AG365" s="28"/>
    </row>
    <row r="366" spans="1:33" ht="15.75">
      <c r="A366" s="25">
        <v>303580</v>
      </c>
      <c r="B366" s="25">
        <f>VALUE(CONCATENATE($A$2, $C$4, C366))</f>
        <v>330100358</v>
      </c>
      <c r="C366" s="25">
        <v>100358</v>
      </c>
      <c r="D366" s="25"/>
      <c r="E366" s="59" t="s">
        <v>77</v>
      </c>
      <c r="F366" s="54" t="s">
        <v>69</v>
      </c>
      <c r="G366" s="96"/>
      <c r="H366" s="96"/>
      <c r="I366" s="96"/>
      <c r="J366" s="96"/>
      <c r="K366" s="96"/>
      <c r="L366" s="96"/>
      <c r="M366" s="96"/>
      <c r="R366" s="1"/>
      <c r="AB366" s="28">
        <v>3.11</v>
      </c>
      <c r="AC366" s="28">
        <v>10.6</v>
      </c>
      <c r="AD366" s="28">
        <v>4</v>
      </c>
      <c r="AE366" s="28">
        <v>4.2</v>
      </c>
      <c r="AF366" s="28">
        <v>4.5999999999999996</v>
      </c>
      <c r="AG366" s="28">
        <v>5.7</v>
      </c>
    </row>
    <row r="367" spans="1:33" ht="31.5">
      <c r="A367" s="25">
        <v>303590</v>
      </c>
      <c r="B367" s="25">
        <f>VALUE(CONCATENATE($A$2, $C$4, C367))</f>
        <v>330100359</v>
      </c>
      <c r="C367" s="25">
        <v>100359</v>
      </c>
      <c r="D367" s="25"/>
      <c r="E367" s="59" t="s">
        <v>78</v>
      </c>
      <c r="F367" s="54" t="s">
        <v>64</v>
      </c>
      <c r="G367" s="107"/>
      <c r="H367" s="107"/>
      <c r="I367" s="107"/>
      <c r="J367" s="107"/>
      <c r="K367" s="107"/>
      <c r="L367" s="107"/>
      <c r="M367" s="107"/>
      <c r="R367" s="1"/>
      <c r="AB367" s="28">
        <v>106.7</v>
      </c>
      <c r="AC367" s="28">
        <v>115.4</v>
      </c>
      <c r="AD367" s="28">
        <v>104.2</v>
      </c>
      <c r="AE367" s="28">
        <v>105.5</v>
      </c>
      <c r="AF367" s="28">
        <v>104.3</v>
      </c>
      <c r="AG367" s="28">
        <v>104.3</v>
      </c>
    </row>
    <row r="368" spans="1:33" ht="31.5">
      <c r="A368" s="25">
        <v>303600</v>
      </c>
      <c r="B368" s="47">
        <f>VALUE(CONCATENATE($A$2, $C$4, C368))</f>
        <v>330100360</v>
      </c>
      <c r="C368" s="25">
        <v>100360</v>
      </c>
      <c r="D368" s="47"/>
      <c r="E368" s="119" t="s">
        <v>79</v>
      </c>
      <c r="F368" s="97" t="s">
        <v>64</v>
      </c>
      <c r="G368" s="31"/>
      <c r="H368" s="32">
        <f t="shared" ref="H368:M368" si="146">IFERROR(IF(G366=0, 0, H366/G366/IF(H367&lt;&gt;0, H367, 100)*10000), 0)</f>
        <v>0</v>
      </c>
      <c r="I368" s="32">
        <f t="shared" si="146"/>
        <v>0</v>
      </c>
      <c r="J368" s="32">
        <f t="shared" si="146"/>
        <v>0</v>
      </c>
      <c r="K368" s="32">
        <f t="shared" si="146"/>
        <v>0</v>
      </c>
      <c r="L368" s="32">
        <f t="shared" si="146"/>
        <v>0</v>
      </c>
      <c r="M368" s="32">
        <f t="shared" si="146"/>
        <v>0</v>
      </c>
      <c r="R368" s="1"/>
      <c r="AB368" s="28">
        <v>31.7853233568981</v>
      </c>
      <c r="AC368" s="28">
        <v>295.35183090271801</v>
      </c>
      <c r="AD368" s="28">
        <v>36.214826349907703</v>
      </c>
      <c r="AE368" s="28">
        <v>99.526066350710906</v>
      </c>
      <c r="AF368" s="28">
        <v>105.008446331553</v>
      </c>
      <c r="AG368" s="28">
        <v>118.804452040519</v>
      </c>
    </row>
    <row r="369" spans="1:33" ht="31.5">
      <c r="A369" s="25">
        <v>303610</v>
      </c>
      <c r="B369" s="106"/>
      <c r="C369" s="25">
        <v>100361</v>
      </c>
      <c r="D369" s="106"/>
      <c r="E369" s="53" t="s">
        <v>41</v>
      </c>
      <c r="F369" s="58"/>
      <c r="G369" s="38"/>
      <c r="H369" s="41"/>
      <c r="I369" s="41"/>
      <c r="J369" s="41"/>
      <c r="K369" s="41"/>
      <c r="L369" s="41"/>
      <c r="M369" s="41"/>
      <c r="R369" s="1"/>
      <c r="AB369" s="28"/>
      <c r="AC369" s="28"/>
      <c r="AD369" s="28"/>
      <c r="AE369" s="28"/>
      <c r="AF369" s="28"/>
      <c r="AG369" s="28"/>
    </row>
    <row r="370" spans="1:33" ht="15.75">
      <c r="A370" s="25">
        <v>303620</v>
      </c>
      <c r="B370" s="25">
        <f>VALUE(CONCATENATE($A$2, $C$4, C370))</f>
        <v>330100362</v>
      </c>
      <c r="C370" s="25">
        <v>100362</v>
      </c>
      <c r="D370" s="25"/>
      <c r="E370" s="59" t="s">
        <v>77</v>
      </c>
      <c r="F370" s="54" t="s">
        <v>69</v>
      </c>
      <c r="G370" s="96" t="str">
        <f t="shared" ref="G370:L370" si="147">IF(AB370="", "", AB370)</f>
        <v/>
      </c>
      <c r="H370" s="96" t="str">
        <f t="shared" si="147"/>
        <v/>
      </c>
      <c r="I370" s="96" t="str">
        <f t="shared" si="147"/>
        <v/>
      </c>
      <c r="J370" s="96" t="str">
        <f t="shared" si="147"/>
        <v/>
      </c>
      <c r="K370" s="96" t="str">
        <f t="shared" si="147"/>
        <v/>
      </c>
      <c r="L370" s="96" t="str">
        <f t="shared" si="147"/>
        <v/>
      </c>
      <c r="M370" s="96"/>
      <c r="R370" s="1"/>
      <c r="AB370" s="28"/>
      <c r="AC370" s="28"/>
      <c r="AD370" s="28"/>
      <c r="AE370" s="28"/>
      <c r="AF370" s="28"/>
      <c r="AG370" s="28"/>
    </row>
    <row r="371" spans="1:33" ht="31.5">
      <c r="A371" s="25">
        <v>303630</v>
      </c>
      <c r="B371" s="25">
        <f>VALUE(CONCATENATE($A$2, $C$4, C371))</f>
        <v>330100363</v>
      </c>
      <c r="C371" s="25">
        <v>100363</v>
      </c>
      <c r="D371" s="25"/>
      <c r="E371" s="59" t="s">
        <v>78</v>
      </c>
      <c r="F371" s="54" t="s">
        <v>64</v>
      </c>
      <c r="G371" s="107" t="str">
        <f>IF(AB371="", "", AB371)</f>
        <v/>
      </c>
      <c r="H371" s="107" t="str">
        <f>IF(AC371="", "", AC371)</f>
        <v/>
      </c>
      <c r="I371" s="107" t="str">
        <f>IF(AD371="", "", AD371)</f>
        <v/>
      </c>
      <c r="J371" s="107"/>
      <c r="K371" s="107"/>
      <c r="L371" s="107"/>
      <c r="M371" s="107"/>
      <c r="R371" s="1"/>
      <c r="AB371" s="28"/>
      <c r="AC371" s="28"/>
      <c r="AD371" s="28"/>
      <c r="AE371" s="28"/>
      <c r="AF371" s="28"/>
      <c r="AG371" s="28"/>
    </row>
    <row r="372" spans="1:33" ht="31.5">
      <c r="A372" s="25">
        <v>303640</v>
      </c>
      <c r="B372" s="47">
        <f>VALUE(CONCATENATE($A$2, $C$4, C372))</f>
        <v>330100364</v>
      </c>
      <c r="C372" s="25">
        <v>100364</v>
      </c>
      <c r="D372" s="47"/>
      <c r="E372" s="119" t="s">
        <v>79</v>
      </c>
      <c r="F372" s="97" t="s">
        <v>64</v>
      </c>
      <c r="G372" s="31">
        <f>IF(AB372="", "", AB372)</f>
        <v>0</v>
      </c>
      <c r="H372" s="32">
        <f t="shared" ref="H372:M372" si="148">IFERROR(IF(G370=0, 0, H370/G370/IF(H371&lt;&gt;0, H371, 100)*10000), 0)</f>
        <v>0</v>
      </c>
      <c r="I372" s="32">
        <f t="shared" si="148"/>
        <v>0</v>
      </c>
      <c r="J372" s="32">
        <f t="shared" si="148"/>
        <v>0</v>
      </c>
      <c r="K372" s="32">
        <f t="shared" si="148"/>
        <v>0</v>
      </c>
      <c r="L372" s="32">
        <f t="shared" si="148"/>
        <v>0</v>
      </c>
      <c r="M372" s="32">
        <f t="shared" si="148"/>
        <v>0</v>
      </c>
      <c r="R372" s="1"/>
      <c r="AB372" s="28">
        <v>0</v>
      </c>
      <c r="AC372" s="28">
        <v>0</v>
      </c>
      <c r="AD372" s="28">
        <v>0</v>
      </c>
      <c r="AE372" s="28">
        <v>0</v>
      </c>
      <c r="AF372" s="28">
        <v>0</v>
      </c>
      <c r="AG372" s="28">
        <v>0</v>
      </c>
    </row>
    <row r="373" spans="1:33" ht="15.75">
      <c r="A373" s="25">
        <v>303650</v>
      </c>
      <c r="B373" s="106"/>
      <c r="C373" s="25">
        <v>100365</v>
      </c>
      <c r="D373" s="106"/>
      <c r="E373" s="123" t="s">
        <v>42</v>
      </c>
      <c r="F373" s="124"/>
      <c r="G373" s="38"/>
      <c r="H373" s="41"/>
      <c r="I373" s="41"/>
      <c r="J373" s="41"/>
      <c r="K373" s="41"/>
      <c r="L373" s="41"/>
      <c r="M373" s="41"/>
      <c r="R373" s="1"/>
      <c r="AB373" s="28"/>
      <c r="AC373" s="28"/>
      <c r="AD373" s="28"/>
      <c r="AE373" s="28"/>
      <c r="AF373" s="28"/>
      <c r="AG373" s="28"/>
    </row>
    <row r="374" spans="1:33" ht="15.75">
      <c r="A374" s="25">
        <v>303660</v>
      </c>
      <c r="B374" s="25">
        <f>VALUE(CONCATENATE($A$2, $C$4, C374))</f>
        <v>330100366</v>
      </c>
      <c r="C374" s="25">
        <v>100366</v>
      </c>
      <c r="D374" s="25"/>
      <c r="E374" s="59" t="s">
        <v>77</v>
      </c>
      <c r="F374" s="54" t="s">
        <v>69</v>
      </c>
      <c r="G374" s="96"/>
      <c r="H374" s="96"/>
      <c r="I374" s="96"/>
      <c r="J374" s="96"/>
      <c r="K374" s="96"/>
      <c r="L374" s="96"/>
      <c r="M374" s="96"/>
      <c r="R374" s="1"/>
      <c r="AB374" s="28">
        <v>0.75</v>
      </c>
      <c r="AC374" s="28">
        <v>6.4</v>
      </c>
      <c r="AD374" s="28">
        <v>1.7</v>
      </c>
      <c r="AE374" s="28">
        <v>1.9</v>
      </c>
      <c r="AF374" s="28">
        <v>2.1</v>
      </c>
      <c r="AG374" s="28">
        <v>4.9000000000000004</v>
      </c>
    </row>
    <row r="375" spans="1:33" ht="31.5">
      <c r="A375" s="25">
        <v>303670</v>
      </c>
      <c r="B375" s="25">
        <f>VALUE(CONCATENATE($A$2, $C$4, C375))</f>
        <v>330100367</v>
      </c>
      <c r="C375" s="25">
        <v>100367</v>
      </c>
      <c r="D375" s="25"/>
      <c r="E375" s="59" t="s">
        <v>78</v>
      </c>
      <c r="F375" s="54" t="s">
        <v>64</v>
      </c>
      <c r="G375" s="107"/>
      <c r="H375" s="107"/>
      <c r="I375" s="107"/>
      <c r="J375" s="107"/>
      <c r="K375" s="107"/>
      <c r="L375" s="107"/>
      <c r="M375" s="107"/>
      <c r="N375" s="1"/>
      <c r="O375" s="1"/>
      <c r="P375" s="1"/>
      <c r="Q375" s="1"/>
      <c r="R375" s="1"/>
      <c r="AB375" s="28">
        <v>106.7</v>
      </c>
      <c r="AC375" s="28">
        <v>105.9</v>
      </c>
      <c r="AD375" s="28">
        <v>104.5</v>
      </c>
      <c r="AE375" s="28">
        <v>105.3</v>
      </c>
      <c r="AF375" s="28">
        <v>103.9</v>
      </c>
      <c r="AG375" s="28">
        <v>103.9</v>
      </c>
    </row>
    <row r="376" spans="1:33" ht="31.5">
      <c r="A376" s="25">
        <v>303680</v>
      </c>
      <c r="B376" s="133">
        <f>VALUE(CONCATENATE($A$2, $C$4, C376))</f>
        <v>330100368</v>
      </c>
      <c r="C376" s="25">
        <v>100368</v>
      </c>
      <c r="D376" s="133"/>
      <c r="E376" s="119" t="s">
        <v>79</v>
      </c>
      <c r="F376" s="97" t="s">
        <v>64</v>
      </c>
      <c r="G376" s="31"/>
      <c r="H376" s="32">
        <f t="shared" ref="H376:M376" si="149">IFERROR(IF(G374=0, 0, H374/G374/IF(H375&lt;&gt;0, H375, 100)*10000), 0)</f>
        <v>0</v>
      </c>
      <c r="I376" s="32">
        <f t="shared" si="149"/>
        <v>0</v>
      </c>
      <c r="J376" s="32">
        <f t="shared" si="149"/>
        <v>0</v>
      </c>
      <c r="K376" s="32">
        <f t="shared" si="149"/>
        <v>0</v>
      </c>
      <c r="L376" s="32">
        <f t="shared" si="149"/>
        <v>0</v>
      </c>
      <c r="M376" s="32">
        <f t="shared" si="149"/>
        <v>0</v>
      </c>
      <c r="N376" s="1"/>
      <c r="O376" s="1"/>
      <c r="P376" s="1"/>
      <c r="Q376" s="1"/>
      <c r="R376" s="1"/>
      <c r="AB376" s="28">
        <v>14.3450069812367</v>
      </c>
      <c r="AC376" s="28">
        <v>805.79162732137195</v>
      </c>
      <c r="AD376" s="28">
        <v>25.418660287081298</v>
      </c>
      <c r="AE376" s="28">
        <v>106.139321825596</v>
      </c>
      <c r="AF376" s="28">
        <v>106.37758978775101</v>
      </c>
      <c r="AG376" s="28">
        <v>224.57491177414201</v>
      </c>
    </row>
    <row r="377" spans="1:33" ht="15">
      <c r="A377" s="25">
        <v>303690</v>
      </c>
      <c r="B377" s="16"/>
      <c r="C377" s="16"/>
      <c r="D377" s="16"/>
      <c r="E377" s="134" t="s">
        <v>105</v>
      </c>
    </row>
    <row r="378" spans="1:33" ht="15">
      <c r="A378" s="25">
        <v>303700</v>
      </c>
      <c r="B378" s="16"/>
      <c r="C378" s="16"/>
      <c r="D378" s="16"/>
      <c r="N378" s="1"/>
      <c r="O378" s="1"/>
      <c r="P378" s="1"/>
      <c r="Q378" s="1"/>
    </row>
    <row r="379" spans="1:33" ht="15">
      <c r="A379" s="25">
        <v>303710</v>
      </c>
      <c r="B379" s="16"/>
      <c r="C379" s="16"/>
      <c r="D379" s="16"/>
      <c r="E379" s="135" t="s">
        <v>106</v>
      </c>
      <c r="F379" s="1"/>
      <c r="R379" s="1"/>
    </row>
    <row r="380" spans="1:33" ht="15">
      <c r="A380" s="25">
        <v>303720</v>
      </c>
      <c r="B380" s="16"/>
      <c r="C380" s="16"/>
      <c r="D380" s="16"/>
      <c r="E380" s="136" t="s">
        <v>107</v>
      </c>
      <c r="F380" s="137"/>
      <c r="G380" s="137"/>
      <c r="H380" s="137"/>
      <c r="I380" s="137"/>
      <c r="J380" s="137"/>
      <c r="K380" s="137"/>
      <c r="L380" s="136" t="s">
        <v>108</v>
      </c>
      <c r="M380" s="137"/>
    </row>
    <row r="381" spans="1:33" ht="15">
      <c r="A381" s="25">
        <v>303730</v>
      </c>
      <c r="B381" s="16"/>
      <c r="C381" s="16"/>
      <c r="D381" s="16"/>
      <c r="E381" s="136" t="s">
        <v>109</v>
      </c>
      <c r="F381" s="137"/>
      <c r="G381" s="137"/>
      <c r="H381" s="137"/>
      <c r="I381" s="137"/>
      <c r="J381" s="137"/>
      <c r="K381" s="137"/>
      <c r="L381" s="137"/>
      <c r="M381" s="137"/>
    </row>
    <row r="382" spans="1:33" ht="15">
      <c r="A382" s="25">
        <v>303740</v>
      </c>
      <c r="B382" s="16"/>
      <c r="C382" s="16"/>
      <c r="D382" s="16"/>
      <c r="E382" s="135"/>
      <c r="F382" s="1"/>
      <c r="G382" s="1"/>
      <c r="H382" s="1"/>
      <c r="I382" s="1"/>
      <c r="J382" s="1"/>
      <c r="K382" s="1"/>
      <c r="L382" s="1"/>
    </row>
    <row r="383" spans="1:33" ht="15">
      <c r="A383" s="25">
        <v>303750</v>
      </c>
      <c r="B383" s="16"/>
      <c r="C383" s="16"/>
      <c r="D383" s="16"/>
      <c r="E383" s="135" t="s">
        <v>110</v>
      </c>
      <c r="F383" s="1"/>
      <c r="G383" s="1"/>
      <c r="H383" s="1"/>
      <c r="I383" s="1"/>
      <c r="J383" s="1"/>
      <c r="K383" s="1"/>
      <c r="L383" s="1"/>
    </row>
    <row r="384" spans="1:33" ht="15">
      <c r="A384" s="25">
        <v>303760</v>
      </c>
      <c r="B384" s="16"/>
      <c r="C384" s="16"/>
      <c r="D384" s="16"/>
      <c r="E384" s="136" t="s">
        <v>111</v>
      </c>
      <c r="F384" s="138"/>
      <c r="G384" s="138"/>
      <c r="H384" s="138"/>
      <c r="I384" s="138"/>
      <c r="J384" s="138" t="s">
        <v>112</v>
      </c>
      <c r="K384" s="136" t="s">
        <v>113</v>
      </c>
      <c r="L384" s="136" t="s">
        <v>114</v>
      </c>
      <c r="M384" s="137"/>
    </row>
    <row r="385" spans="1:15">
      <c r="A385" s="16"/>
      <c r="B385" s="16"/>
      <c r="C385" s="16"/>
      <c r="D385" s="16"/>
    </row>
    <row r="386" spans="1:15">
      <c r="A386" s="16"/>
      <c r="B386" s="16"/>
      <c r="C386" s="16"/>
      <c r="D386" s="16"/>
    </row>
    <row r="387" spans="1:15">
      <c r="A387" s="16"/>
      <c r="B387" s="16"/>
      <c r="C387" s="16"/>
      <c r="D387" s="16"/>
    </row>
    <row r="388" spans="1:15">
      <c r="A388" s="16"/>
      <c r="B388" s="16"/>
      <c r="C388" s="16"/>
      <c r="D388" s="16"/>
    </row>
    <row r="389" spans="1:15" ht="15.75">
      <c r="A389" s="16"/>
      <c r="B389" s="16"/>
      <c r="C389" s="16"/>
      <c r="D389" s="16"/>
      <c r="M389" s="139" t="s">
        <v>115</v>
      </c>
    </row>
    <row r="391" spans="1:15" ht="15.75">
      <c r="G391" s="163" t="s">
        <v>116</v>
      </c>
      <c r="H391" s="163"/>
      <c r="I391" s="163"/>
      <c r="J391" s="163"/>
      <c r="K391" s="163"/>
      <c r="L391" s="163"/>
      <c r="M391" s="163"/>
      <c r="O391" s="140" t="s">
        <v>117</v>
      </c>
    </row>
    <row r="392" spans="1:15" ht="12.75" customHeight="1">
      <c r="G392" s="147" t="s">
        <v>118</v>
      </c>
      <c r="H392" s="158"/>
      <c r="I392" s="159"/>
      <c r="J392" s="147">
        <f>J6</f>
        <v>2024</v>
      </c>
      <c r="K392" s="147">
        <f>K6</f>
        <v>2025</v>
      </c>
      <c r="L392" s="147">
        <f>L6</f>
        <v>2026</v>
      </c>
      <c r="M392" s="147">
        <f>M6</f>
        <v>2027</v>
      </c>
    </row>
    <row r="393" spans="1:15" ht="13.5" customHeight="1">
      <c r="G393" s="160"/>
      <c r="H393" s="161"/>
      <c r="I393" s="162"/>
      <c r="J393" s="148"/>
      <c r="K393" s="148"/>
      <c r="L393" s="148"/>
      <c r="M393" s="148"/>
    </row>
    <row r="394" spans="1:15">
      <c r="G394" s="171" t="s">
        <v>32</v>
      </c>
      <c r="H394" s="172"/>
      <c r="I394" s="173"/>
      <c r="J394" s="141">
        <f t="shared" ref="J394:M400" si="150">J408</f>
        <v>111.6</v>
      </c>
      <c r="K394" s="141">
        <f t="shared" si="150"/>
        <v>104.8</v>
      </c>
      <c r="L394" s="141">
        <f t="shared" si="150"/>
        <v>102.6</v>
      </c>
      <c r="M394" s="141">
        <f t="shared" si="150"/>
        <v>102.5</v>
      </c>
    </row>
    <row r="395" spans="1:15">
      <c r="G395" s="171" t="s">
        <v>34</v>
      </c>
      <c r="H395" s="172"/>
      <c r="I395" s="173"/>
      <c r="J395" s="141">
        <f t="shared" si="150"/>
        <v>109.5</v>
      </c>
      <c r="K395" s="141">
        <f t="shared" si="150"/>
        <v>104.6</v>
      </c>
      <c r="L395" s="141">
        <f t="shared" si="150"/>
        <v>103.8</v>
      </c>
      <c r="M395" s="141">
        <f t="shared" si="150"/>
        <v>103.6</v>
      </c>
    </row>
    <row r="396" spans="1:15" ht="24.75" customHeight="1">
      <c r="G396" s="171" t="s">
        <v>80</v>
      </c>
      <c r="H396" s="172"/>
      <c r="I396" s="173"/>
      <c r="J396" s="141">
        <f t="shared" si="150"/>
        <v>105.8</v>
      </c>
      <c r="K396" s="141">
        <f t="shared" si="150"/>
        <v>105.5</v>
      </c>
      <c r="L396" s="141">
        <f t="shared" si="150"/>
        <v>103.7</v>
      </c>
      <c r="M396" s="141">
        <f t="shared" si="150"/>
        <v>103.8</v>
      </c>
    </row>
    <row r="397" spans="1:15" ht="42.75" customHeight="1">
      <c r="G397" s="171" t="s">
        <v>119</v>
      </c>
      <c r="H397" s="172"/>
      <c r="I397" s="173"/>
      <c r="J397" s="141">
        <f t="shared" si="150"/>
        <v>106.7</v>
      </c>
      <c r="K397" s="141">
        <f t="shared" si="150"/>
        <v>107.3</v>
      </c>
      <c r="L397" s="141">
        <f t="shared" si="150"/>
        <v>103.9</v>
      </c>
      <c r="M397" s="141">
        <f t="shared" si="150"/>
        <v>103.9</v>
      </c>
    </row>
    <row r="398" spans="1:15" ht="26.25" customHeight="1">
      <c r="G398" s="171" t="s">
        <v>41</v>
      </c>
      <c r="H398" s="172"/>
      <c r="I398" s="173"/>
      <c r="J398" s="141">
        <f t="shared" si="150"/>
        <v>108.4</v>
      </c>
      <c r="K398" s="141">
        <f t="shared" si="150"/>
        <v>107.3</v>
      </c>
      <c r="L398" s="141">
        <f t="shared" si="150"/>
        <v>105.3</v>
      </c>
      <c r="M398" s="141">
        <f t="shared" si="150"/>
        <v>104.4</v>
      </c>
    </row>
    <row r="399" spans="1:15" ht="26.25" customHeight="1">
      <c r="G399" s="171" t="s">
        <v>37</v>
      </c>
      <c r="H399" s="172"/>
      <c r="I399" s="173"/>
      <c r="J399" s="141">
        <f t="shared" si="150"/>
        <v>109.1</v>
      </c>
      <c r="K399" s="141">
        <f t="shared" si="150"/>
        <v>104.8</v>
      </c>
      <c r="L399" s="141">
        <f t="shared" si="150"/>
        <v>103.9</v>
      </c>
      <c r="M399" s="141">
        <f t="shared" si="150"/>
        <v>103.8</v>
      </c>
    </row>
    <row r="400" spans="1:15">
      <c r="G400" s="186" t="s">
        <v>36</v>
      </c>
      <c r="H400" s="187"/>
      <c r="I400" s="188"/>
      <c r="J400" s="141">
        <f t="shared" si="150"/>
        <v>106.4</v>
      </c>
      <c r="K400" s="141">
        <f t="shared" si="150"/>
        <v>105.6</v>
      </c>
      <c r="L400" s="141">
        <f t="shared" si="150"/>
        <v>105.3</v>
      </c>
      <c r="M400" s="141">
        <f t="shared" si="150"/>
        <v>104.5</v>
      </c>
    </row>
    <row r="401" spans="7:13">
      <c r="G401" s="177" t="s">
        <v>39</v>
      </c>
      <c r="H401" s="178"/>
      <c r="I401" s="179"/>
      <c r="J401" s="141">
        <v>106.6</v>
      </c>
      <c r="K401" s="141">
        <v>104.7</v>
      </c>
      <c r="L401" s="141">
        <v>104</v>
      </c>
      <c r="M401" s="141">
        <v>104.3</v>
      </c>
    </row>
    <row r="402" spans="7:13">
      <c r="G402" s="186" t="s">
        <v>38</v>
      </c>
      <c r="H402" s="187"/>
      <c r="I402" s="188"/>
      <c r="J402" s="141">
        <f t="shared" ref="J402:M404" si="151">J415</f>
        <v>108.6</v>
      </c>
      <c r="K402" s="141">
        <f t="shared" si="151"/>
        <v>107.3</v>
      </c>
      <c r="L402" s="141">
        <f t="shared" si="151"/>
        <v>105.3</v>
      </c>
      <c r="M402" s="141">
        <f t="shared" si="151"/>
        <v>104.4</v>
      </c>
    </row>
    <row r="403" spans="7:13" ht="26.25" customHeight="1">
      <c r="G403" s="171" t="s">
        <v>40</v>
      </c>
      <c r="H403" s="172"/>
      <c r="I403" s="173"/>
      <c r="J403" s="141">
        <f t="shared" si="151"/>
        <v>107.3</v>
      </c>
      <c r="K403" s="141">
        <f t="shared" si="151"/>
        <v>104.3</v>
      </c>
      <c r="L403" s="141">
        <f t="shared" si="151"/>
        <v>104.2</v>
      </c>
      <c r="M403" s="141">
        <f t="shared" si="151"/>
        <v>104.1</v>
      </c>
    </row>
    <row r="404" spans="7:13">
      <c r="G404" s="186" t="s">
        <v>42</v>
      </c>
      <c r="H404" s="187"/>
      <c r="I404" s="188"/>
      <c r="J404" s="141">
        <f t="shared" si="151"/>
        <v>106.6</v>
      </c>
      <c r="K404" s="141">
        <f t="shared" si="151"/>
        <v>104.7</v>
      </c>
      <c r="L404" s="141">
        <f t="shared" si="151"/>
        <v>104</v>
      </c>
      <c r="M404" s="141">
        <f t="shared" si="151"/>
        <v>104.3</v>
      </c>
    </row>
    <row r="405" spans="7:13" ht="15.75">
      <c r="G405" s="163" t="s">
        <v>120</v>
      </c>
      <c r="H405" s="163"/>
      <c r="I405" s="163"/>
      <c r="J405" s="163"/>
      <c r="K405" s="163"/>
      <c r="L405" s="163"/>
      <c r="M405" s="163"/>
    </row>
    <row r="406" spans="7:13" ht="12.75" customHeight="1">
      <c r="G406" s="147" t="s">
        <v>118</v>
      </c>
      <c r="H406" s="158"/>
      <c r="I406" s="159"/>
      <c r="J406" s="147">
        <f>J6</f>
        <v>2024</v>
      </c>
      <c r="K406" s="147">
        <f>K6</f>
        <v>2025</v>
      </c>
      <c r="L406" s="147">
        <f>L6</f>
        <v>2026</v>
      </c>
      <c r="M406" s="147">
        <f>M6</f>
        <v>2027</v>
      </c>
    </row>
    <row r="407" spans="7:13" ht="13.5" customHeight="1">
      <c r="G407" s="160"/>
      <c r="H407" s="161"/>
      <c r="I407" s="162"/>
      <c r="J407" s="148"/>
      <c r="K407" s="148"/>
      <c r="L407" s="148"/>
      <c r="M407" s="148"/>
    </row>
    <row r="408" spans="7:13">
      <c r="G408" s="174" t="s">
        <v>32</v>
      </c>
      <c r="H408" s="175"/>
      <c r="I408" s="176"/>
      <c r="J408" s="142">
        <v>111.6</v>
      </c>
      <c r="K408" s="142">
        <v>104.8</v>
      </c>
      <c r="L408" s="142">
        <v>102.6</v>
      </c>
      <c r="M408" s="142">
        <v>102.5</v>
      </c>
    </row>
    <row r="409" spans="7:13">
      <c r="G409" s="174" t="s">
        <v>34</v>
      </c>
      <c r="H409" s="175"/>
      <c r="I409" s="176"/>
      <c r="J409" s="142">
        <v>109.5</v>
      </c>
      <c r="K409" s="142">
        <v>104.6</v>
      </c>
      <c r="L409" s="142">
        <v>103.8</v>
      </c>
      <c r="M409" s="142">
        <v>103.6</v>
      </c>
    </row>
    <row r="410" spans="7:13">
      <c r="G410" s="174" t="s">
        <v>80</v>
      </c>
      <c r="H410" s="175"/>
      <c r="I410" s="176"/>
      <c r="J410" s="142">
        <v>105.8</v>
      </c>
      <c r="K410" s="142">
        <v>105.5</v>
      </c>
      <c r="L410" s="142">
        <v>103.7</v>
      </c>
      <c r="M410" s="142">
        <v>103.8</v>
      </c>
    </row>
    <row r="411" spans="7:13">
      <c r="G411" s="174" t="s">
        <v>119</v>
      </c>
      <c r="H411" s="175"/>
      <c r="I411" s="176"/>
      <c r="J411" s="142">
        <v>106.7</v>
      </c>
      <c r="K411" s="142">
        <v>107.3</v>
      </c>
      <c r="L411" s="142">
        <v>103.9</v>
      </c>
      <c r="M411" s="142">
        <v>103.9</v>
      </c>
    </row>
    <row r="412" spans="7:13">
      <c r="G412" s="174" t="s">
        <v>41</v>
      </c>
      <c r="H412" s="175"/>
      <c r="I412" s="176"/>
      <c r="J412" s="142">
        <v>108.4</v>
      </c>
      <c r="K412" s="142">
        <v>107.3</v>
      </c>
      <c r="L412" s="142">
        <v>105.3</v>
      </c>
      <c r="M412" s="142">
        <v>104.4</v>
      </c>
    </row>
    <row r="413" spans="7:13">
      <c r="G413" s="174" t="s">
        <v>37</v>
      </c>
      <c r="H413" s="175"/>
      <c r="I413" s="176"/>
      <c r="J413" s="142">
        <v>109.1</v>
      </c>
      <c r="K413" s="142">
        <v>104.8</v>
      </c>
      <c r="L413" s="142">
        <v>103.9</v>
      </c>
      <c r="M413" s="142">
        <v>103.8</v>
      </c>
    </row>
    <row r="414" spans="7:13">
      <c r="G414" s="177" t="s">
        <v>36</v>
      </c>
      <c r="H414" s="178"/>
      <c r="I414" s="179"/>
      <c r="J414" s="142">
        <v>106.4</v>
      </c>
      <c r="K414" s="142">
        <v>105.6</v>
      </c>
      <c r="L414" s="142">
        <v>105.3</v>
      </c>
      <c r="M414" s="142">
        <v>104.5</v>
      </c>
    </row>
    <row r="415" spans="7:13">
      <c r="G415" s="177" t="s">
        <v>121</v>
      </c>
      <c r="H415" s="178"/>
      <c r="I415" s="179"/>
      <c r="J415" s="142">
        <v>108.6</v>
      </c>
      <c r="K415" s="142">
        <v>107.3</v>
      </c>
      <c r="L415" s="142">
        <v>105.3</v>
      </c>
      <c r="M415" s="142">
        <v>104.4</v>
      </c>
    </row>
    <row r="416" spans="7:13">
      <c r="G416" s="177" t="s">
        <v>122</v>
      </c>
      <c r="H416" s="178"/>
      <c r="I416" s="179"/>
      <c r="J416" s="142">
        <v>107.3</v>
      </c>
      <c r="K416" s="142">
        <v>104.3</v>
      </c>
      <c r="L416" s="142">
        <v>104.2</v>
      </c>
      <c r="M416" s="142">
        <v>104.1</v>
      </c>
    </row>
    <row r="417" spans="7:13">
      <c r="G417" s="177" t="s">
        <v>123</v>
      </c>
      <c r="H417" s="178"/>
      <c r="I417" s="179"/>
      <c r="J417" s="142">
        <v>106.6</v>
      </c>
      <c r="K417" s="142">
        <v>104.7</v>
      </c>
      <c r="L417" s="142">
        <v>104</v>
      </c>
      <c r="M417" s="142">
        <v>104.3</v>
      </c>
    </row>
  </sheetData>
  <mergeCells count="65">
    <mergeCell ref="G399:I399"/>
    <mergeCell ref="S5:Z5"/>
    <mergeCell ref="S4:Z4"/>
    <mergeCell ref="S3:Z3"/>
    <mergeCell ref="AB5:AG5"/>
    <mergeCell ref="R60:R69"/>
    <mergeCell ref="R55:Z55"/>
    <mergeCell ref="R12:Y13"/>
    <mergeCell ref="S10:Z10"/>
    <mergeCell ref="S9:Z9"/>
    <mergeCell ref="S7:Z7"/>
    <mergeCell ref="S6:Z6"/>
    <mergeCell ref="G404:I404"/>
    <mergeCell ref="G403:I403"/>
    <mergeCell ref="G402:I402"/>
    <mergeCell ref="G401:I401"/>
    <mergeCell ref="G400:I400"/>
    <mergeCell ref="M406:M407"/>
    <mergeCell ref="L406:L407"/>
    <mergeCell ref="G405:M405"/>
    <mergeCell ref="K406:K407"/>
    <mergeCell ref="J406:J407"/>
    <mergeCell ref="G406:I407"/>
    <mergeCell ref="G417:I417"/>
    <mergeCell ref="G416:I416"/>
    <mergeCell ref="G415:I415"/>
    <mergeCell ref="G414:I414"/>
    <mergeCell ref="G413:I413"/>
    <mergeCell ref="G412:I412"/>
    <mergeCell ref="G411:I411"/>
    <mergeCell ref="G410:I410"/>
    <mergeCell ref="G409:I409"/>
    <mergeCell ref="G408:I408"/>
    <mergeCell ref="G398:I398"/>
    <mergeCell ref="G397:I397"/>
    <mergeCell ref="G396:I396"/>
    <mergeCell ref="G395:I395"/>
    <mergeCell ref="G394:I394"/>
    <mergeCell ref="G392:I393"/>
    <mergeCell ref="G391:M391"/>
    <mergeCell ref="L392:L393"/>
    <mergeCell ref="E1:M1"/>
    <mergeCell ref="E2:M2"/>
    <mergeCell ref="E3:M3"/>
    <mergeCell ref="E100:E101"/>
    <mergeCell ref="E102:E103"/>
    <mergeCell ref="E104:E105"/>
    <mergeCell ref="E6:E7"/>
    <mergeCell ref="E97:E98"/>
    <mergeCell ref="A6:A7"/>
    <mergeCell ref="B6:B7"/>
    <mergeCell ref="C6:C7"/>
    <mergeCell ref="F6:F7"/>
    <mergeCell ref="O5:Q5"/>
    <mergeCell ref="R334:Y334"/>
    <mergeCell ref="M392:M393"/>
    <mergeCell ref="K392:K393"/>
    <mergeCell ref="J392:J393"/>
    <mergeCell ref="R289:Z289"/>
    <mergeCell ref="R247:Z248"/>
    <mergeCell ref="R244:Z244"/>
    <mergeCell ref="R199:Z199"/>
    <mergeCell ref="R112:Z113"/>
    <mergeCell ref="R107:Z107"/>
    <mergeCell ref="R154:Z154"/>
  </mergeCells>
  <pageMargins left="0.78740157480314965" right="0.59055118110236227" top="0.39370078740157483" bottom="0.47244094488188981" header="0.23622047244094491" footer="0.27559055118110237"/>
  <pageSetup paperSize="9" scale="72" fitToHeight="3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5:K59"/>
  <sheetViews>
    <sheetView workbookViewId="0"/>
  </sheetViews>
  <sheetFormatPr defaultColWidth="9" defaultRowHeight="12.75"/>
  <cols>
    <col min="2" max="2" width="20.5703125" customWidth="1"/>
    <col min="4" max="6" width="6.28515625" customWidth="1"/>
    <col min="7" max="7" width="14.5703125" customWidth="1"/>
  </cols>
  <sheetData>
    <row r="5" spans="1:11" ht="15">
      <c r="A5" s="143">
        <v>1</v>
      </c>
      <c r="B5" s="143" t="s">
        <v>124</v>
      </c>
      <c r="C5" s="143">
        <v>1</v>
      </c>
      <c r="D5" s="143"/>
      <c r="E5" s="143"/>
      <c r="F5" s="143"/>
      <c r="G5" s="144">
        <v>6114002441</v>
      </c>
      <c r="J5">
        <v>2020</v>
      </c>
      <c r="K5">
        <v>20</v>
      </c>
    </row>
    <row r="6" spans="1:11" ht="15">
      <c r="A6" s="143">
        <v>2</v>
      </c>
      <c r="B6" s="143" t="s">
        <v>125</v>
      </c>
      <c r="C6" s="143">
        <v>2</v>
      </c>
      <c r="D6" s="143"/>
      <c r="E6" s="143"/>
      <c r="F6" s="143"/>
      <c r="G6" s="144">
        <v>6114002461</v>
      </c>
      <c r="J6">
        <v>2021</v>
      </c>
      <c r="K6">
        <v>21</v>
      </c>
    </row>
    <row r="7" spans="1:11" ht="15">
      <c r="A7" s="143">
        <v>3</v>
      </c>
      <c r="B7" s="143" t="s">
        <v>126</v>
      </c>
      <c r="C7" s="143">
        <v>3</v>
      </c>
      <c r="D7" s="143"/>
      <c r="E7" s="143"/>
      <c r="F7" s="143"/>
      <c r="G7" s="144">
        <v>6114002481</v>
      </c>
      <c r="J7">
        <v>2022</v>
      </c>
      <c r="K7">
        <v>22</v>
      </c>
    </row>
    <row r="8" spans="1:11" ht="15">
      <c r="A8" s="143">
        <v>4</v>
      </c>
      <c r="B8" s="143" t="s">
        <v>127</v>
      </c>
      <c r="C8" s="143">
        <v>4</v>
      </c>
      <c r="D8" s="143"/>
      <c r="E8" s="143"/>
      <c r="F8" s="143"/>
      <c r="G8" s="144">
        <v>6114002501</v>
      </c>
      <c r="J8">
        <v>2023</v>
      </c>
      <c r="K8">
        <v>23</v>
      </c>
    </row>
    <row r="9" spans="1:11" ht="15">
      <c r="A9" s="143">
        <v>5</v>
      </c>
      <c r="B9" s="143" t="s">
        <v>128</v>
      </c>
      <c r="C9" s="143">
        <v>5</v>
      </c>
      <c r="D9" s="143"/>
      <c r="E9" s="143"/>
      <c r="F9" s="143"/>
      <c r="G9" s="144">
        <v>6114002521</v>
      </c>
      <c r="J9">
        <v>2024</v>
      </c>
      <c r="K9">
        <v>24</v>
      </c>
    </row>
    <row r="10" spans="1:11" ht="15">
      <c r="A10" s="143">
        <v>6</v>
      </c>
      <c r="B10" s="143" t="s">
        <v>129</v>
      </c>
      <c r="C10" s="143">
        <v>6</v>
      </c>
      <c r="D10" s="143"/>
      <c r="E10" s="143"/>
      <c r="F10" s="143"/>
      <c r="G10" s="144">
        <v>6114002541</v>
      </c>
      <c r="J10">
        <v>2025</v>
      </c>
      <c r="K10">
        <v>25</v>
      </c>
    </row>
    <row r="11" spans="1:11" ht="15">
      <c r="A11" s="143">
        <v>7</v>
      </c>
      <c r="B11" s="143" t="s">
        <v>130</v>
      </c>
      <c r="C11" s="143">
        <v>7</v>
      </c>
      <c r="D11" s="143"/>
      <c r="E11" s="143"/>
      <c r="F11" s="143"/>
      <c r="G11" s="144">
        <v>6114002561</v>
      </c>
      <c r="J11">
        <v>2026</v>
      </c>
      <c r="K11">
        <v>26</v>
      </c>
    </row>
    <row r="12" spans="1:11" ht="15">
      <c r="A12" s="143">
        <v>8</v>
      </c>
      <c r="B12" s="143" t="s">
        <v>131</v>
      </c>
      <c r="C12" s="143">
        <v>8</v>
      </c>
      <c r="D12" s="143"/>
      <c r="E12" s="143"/>
      <c r="F12" s="143"/>
      <c r="G12" s="144">
        <v>6114002581</v>
      </c>
      <c r="J12">
        <v>2027</v>
      </c>
      <c r="K12">
        <v>27</v>
      </c>
    </row>
    <row r="13" spans="1:11" ht="15">
      <c r="A13" s="143">
        <v>9</v>
      </c>
      <c r="B13" s="143" t="s">
        <v>132</v>
      </c>
      <c r="C13" s="143">
        <v>9</v>
      </c>
      <c r="D13" s="143"/>
      <c r="E13" s="143"/>
      <c r="F13" s="143"/>
      <c r="G13" s="144">
        <v>6114002601</v>
      </c>
      <c r="J13">
        <v>2028</v>
      </c>
      <c r="K13">
        <v>28</v>
      </c>
    </row>
    <row r="14" spans="1:11" ht="15">
      <c r="A14" s="143">
        <v>10</v>
      </c>
      <c r="B14" s="143" t="s">
        <v>133</v>
      </c>
      <c r="C14" s="143">
        <v>10</v>
      </c>
      <c r="D14" s="143"/>
      <c r="E14" s="143"/>
      <c r="F14" s="143"/>
      <c r="G14" s="144">
        <v>6114002621</v>
      </c>
      <c r="J14">
        <v>2029</v>
      </c>
      <c r="K14">
        <v>29</v>
      </c>
    </row>
    <row r="15" spans="1:11" ht="15">
      <c r="A15" s="143">
        <v>11</v>
      </c>
      <c r="B15" s="143" t="s">
        <v>134</v>
      </c>
      <c r="C15" s="143">
        <v>11</v>
      </c>
      <c r="D15" s="143"/>
      <c r="E15" s="143"/>
      <c r="F15" s="143"/>
      <c r="G15" s="144">
        <v>6114002641</v>
      </c>
      <c r="J15">
        <v>2030</v>
      </c>
      <c r="K15">
        <v>30</v>
      </c>
    </row>
    <row r="16" spans="1:11" ht="15">
      <c r="A16" s="143">
        <v>12</v>
      </c>
      <c r="B16" s="143" t="s">
        <v>135</v>
      </c>
      <c r="C16" s="143">
        <v>12</v>
      </c>
      <c r="D16" s="143"/>
      <c r="E16" s="143"/>
      <c r="F16" s="143"/>
      <c r="G16" s="144">
        <v>6114002661</v>
      </c>
      <c r="J16">
        <v>2031</v>
      </c>
      <c r="K16">
        <v>31</v>
      </c>
    </row>
    <row r="17" spans="1:11" ht="15">
      <c r="A17" s="143">
        <v>13</v>
      </c>
      <c r="B17" s="143" t="s">
        <v>136</v>
      </c>
      <c r="C17" s="143">
        <v>13</v>
      </c>
      <c r="D17" s="143"/>
      <c r="E17" s="143"/>
      <c r="F17" s="143"/>
      <c r="G17" s="144">
        <v>6114001581</v>
      </c>
      <c r="J17">
        <v>2032</v>
      </c>
      <c r="K17">
        <v>32</v>
      </c>
    </row>
    <row r="18" spans="1:11" ht="15">
      <c r="A18" s="143">
        <v>14</v>
      </c>
      <c r="B18" s="143" t="s">
        <v>137</v>
      </c>
      <c r="C18" s="143">
        <v>14</v>
      </c>
      <c r="D18" s="143"/>
      <c r="E18" s="143"/>
      <c r="F18" s="143"/>
      <c r="G18" s="144">
        <v>6114001601</v>
      </c>
      <c r="J18">
        <v>2033</v>
      </c>
      <c r="K18">
        <v>33</v>
      </c>
    </row>
    <row r="19" spans="1:11" ht="15">
      <c r="A19" s="143">
        <v>15</v>
      </c>
      <c r="B19" s="143" t="s">
        <v>138</v>
      </c>
      <c r="C19" s="143">
        <v>15</v>
      </c>
      <c r="D19" s="143"/>
      <c r="E19" s="143"/>
      <c r="F19" s="143"/>
      <c r="G19" s="144">
        <v>6114001621</v>
      </c>
      <c r="J19">
        <v>2034</v>
      </c>
      <c r="K19">
        <v>34</v>
      </c>
    </row>
    <row r="20" spans="1:11" ht="15">
      <c r="A20" s="143">
        <v>16</v>
      </c>
      <c r="B20" s="143" t="s">
        <v>139</v>
      </c>
      <c r="C20" s="143">
        <v>16</v>
      </c>
      <c r="D20" s="143"/>
      <c r="E20" s="143"/>
      <c r="F20" s="143"/>
      <c r="G20" s="144">
        <v>6114001641</v>
      </c>
      <c r="J20">
        <v>2035</v>
      </c>
      <c r="K20">
        <v>35</v>
      </c>
    </row>
    <row r="21" spans="1:11" ht="15">
      <c r="A21" s="143">
        <v>17</v>
      </c>
      <c r="B21" s="143" t="s">
        <v>140</v>
      </c>
      <c r="C21" s="143">
        <v>17</v>
      </c>
      <c r="D21" s="143"/>
      <c r="E21" s="143"/>
      <c r="F21" s="143"/>
      <c r="G21" s="144">
        <v>6114001661</v>
      </c>
    </row>
    <row r="22" spans="1:11" ht="15">
      <c r="A22" s="143">
        <v>18</v>
      </c>
      <c r="B22" s="143" t="s">
        <v>141</v>
      </c>
      <c r="C22" s="143">
        <v>18</v>
      </c>
      <c r="D22" s="143"/>
      <c r="E22" s="143"/>
      <c r="F22" s="143"/>
      <c r="G22" s="144">
        <v>6114001681</v>
      </c>
    </row>
    <row r="23" spans="1:11" ht="15">
      <c r="A23" s="143">
        <v>19</v>
      </c>
      <c r="B23" s="143" t="s">
        <v>142</v>
      </c>
      <c r="C23" s="143">
        <v>19</v>
      </c>
      <c r="D23" s="143"/>
      <c r="E23" s="143"/>
      <c r="F23" s="143"/>
      <c r="G23" s="144">
        <v>6114001701</v>
      </c>
    </row>
    <row r="24" spans="1:11" ht="15">
      <c r="A24" s="143">
        <v>20</v>
      </c>
      <c r="B24" s="143" t="s">
        <v>143</v>
      </c>
      <c r="C24" s="143">
        <v>20</v>
      </c>
      <c r="D24" s="143"/>
      <c r="E24" s="143"/>
      <c r="F24" s="143"/>
      <c r="G24" s="144">
        <v>6114001741</v>
      </c>
    </row>
    <row r="25" spans="1:11" ht="15">
      <c r="A25" s="143">
        <v>21</v>
      </c>
      <c r="B25" s="143" t="s">
        <v>144</v>
      </c>
      <c r="C25" s="143">
        <v>21</v>
      </c>
      <c r="D25" s="143"/>
      <c r="E25" s="143"/>
      <c r="F25" s="143"/>
      <c r="G25" s="144">
        <v>6114001761</v>
      </c>
    </row>
    <row r="26" spans="1:11" ht="15">
      <c r="A26" s="143">
        <v>22</v>
      </c>
      <c r="B26" s="143" t="s">
        <v>145</v>
      </c>
      <c r="C26" s="143">
        <v>22</v>
      </c>
      <c r="D26" s="143"/>
      <c r="E26" s="143"/>
      <c r="F26" s="143"/>
      <c r="G26" s="144">
        <v>6114001781</v>
      </c>
    </row>
    <row r="27" spans="1:11" ht="15">
      <c r="A27" s="143">
        <v>23</v>
      </c>
      <c r="B27" s="143" t="s">
        <v>146</v>
      </c>
      <c r="C27" s="143">
        <v>23</v>
      </c>
      <c r="D27" s="143"/>
      <c r="E27" s="143"/>
      <c r="F27" s="143"/>
      <c r="G27" s="144">
        <v>6114001801</v>
      </c>
    </row>
    <row r="28" spans="1:11" ht="15">
      <c r="A28" s="143">
        <v>24</v>
      </c>
      <c r="B28" s="143" t="s">
        <v>147</v>
      </c>
      <c r="C28" s="143">
        <v>24</v>
      </c>
      <c r="D28" s="143"/>
      <c r="E28" s="143"/>
      <c r="F28" s="143"/>
      <c r="G28" s="144">
        <v>6114001821</v>
      </c>
    </row>
    <row r="29" spans="1:11" ht="15">
      <c r="A29" s="143">
        <v>25</v>
      </c>
      <c r="B29" s="143" t="s">
        <v>148</v>
      </c>
      <c r="C29" s="143">
        <v>25</v>
      </c>
      <c r="D29" s="143"/>
      <c r="E29" s="143"/>
      <c r="F29" s="143"/>
      <c r="G29" s="144">
        <v>6114001841</v>
      </c>
    </row>
    <row r="30" spans="1:11" ht="15">
      <c r="A30" s="143">
        <v>26</v>
      </c>
      <c r="B30" s="143" t="s">
        <v>149</v>
      </c>
      <c r="C30" s="143">
        <v>26</v>
      </c>
      <c r="D30" s="143"/>
      <c r="E30" s="143"/>
      <c r="F30" s="143"/>
      <c r="G30" s="144">
        <v>6114001861</v>
      </c>
    </row>
    <row r="31" spans="1:11" ht="15">
      <c r="A31" s="143">
        <v>27</v>
      </c>
      <c r="B31" s="143" t="s">
        <v>150</v>
      </c>
      <c r="C31" s="143">
        <v>27</v>
      </c>
      <c r="D31" s="143"/>
      <c r="E31" s="143"/>
      <c r="F31" s="143"/>
      <c r="G31" s="144">
        <v>6114001881</v>
      </c>
    </row>
    <row r="32" spans="1:11" ht="15">
      <c r="A32" s="143">
        <v>28</v>
      </c>
      <c r="B32" s="143" t="s">
        <v>151</v>
      </c>
      <c r="C32" s="143">
        <v>28</v>
      </c>
      <c r="D32" s="143"/>
      <c r="E32" s="143"/>
      <c r="F32" s="143"/>
      <c r="G32" s="144">
        <v>6114001901</v>
      </c>
    </row>
    <row r="33" spans="1:7" ht="15">
      <c r="A33" s="143">
        <v>29</v>
      </c>
      <c r="B33" s="143" t="s">
        <v>152</v>
      </c>
      <c r="C33" s="143">
        <v>29</v>
      </c>
      <c r="D33" s="143"/>
      <c r="E33" s="143"/>
      <c r="F33" s="143"/>
      <c r="G33" s="144">
        <v>6114001921</v>
      </c>
    </row>
    <row r="34" spans="1:7" ht="15">
      <c r="A34" s="143">
        <v>30</v>
      </c>
      <c r="B34" s="143" t="s">
        <v>5</v>
      </c>
      <c r="C34" s="143">
        <v>30</v>
      </c>
      <c r="D34" s="143"/>
      <c r="E34" s="143"/>
      <c r="F34" s="143"/>
      <c r="G34" s="144">
        <v>6114001941</v>
      </c>
    </row>
    <row r="35" spans="1:7" ht="15">
      <c r="A35" s="143">
        <v>31</v>
      </c>
      <c r="B35" s="143" t="s">
        <v>153</v>
      </c>
      <c r="C35" s="143">
        <v>31</v>
      </c>
      <c r="D35" s="143"/>
      <c r="E35" s="143"/>
      <c r="F35" s="143"/>
      <c r="G35" s="144">
        <v>6114001961</v>
      </c>
    </row>
    <row r="36" spans="1:7" ht="15">
      <c r="A36" s="143">
        <v>32</v>
      </c>
      <c r="B36" s="143" t="s">
        <v>154</v>
      </c>
      <c r="C36" s="143">
        <v>32</v>
      </c>
      <c r="D36" s="143"/>
      <c r="E36" s="143"/>
      <c r="F36" s="143"/>
      <c r="G36" s="144">
        <v>6114001981</v>
      </c>
    </row>
    <row r="37" spans="1:7" ht="15">
      <c r="A37" s="143">
        <v>33</v>
      </c>
      <c r="B37" s="143" t="s">
        <v>155</v>
      </c>
      <c r="C37" s="143">
        <v>33</v>
      </c>
      <c r="D37" s="143"/>
      <c r="E37" s="143"/>
      <c r="F37" s="143"/>
      <c r="G37" s="144">
        <v>6114002001</v>
      </c>
    </row>
    <row r="38" spans="1:7" ht="15">
      <c r="A38" s="143">
        <v>34</v>
      </c>
      <c r="B38" s="143" t="s">
        <v>156</v>
      </c>
      <c r="C38" s="143">
        <v>34</v>
      </c>
      <c r="D38" s="143"/>
      <c r="E38" s="143"/>
      <c r="F38" s="143"/>
      <c r="G38" s="144">
        <v>6114002021</v>
      </c>
    </row>
    <row r="39" spans="1:7" ht="15">
      <c r="A39" s="143">
        <v>35</v>
      </c>
      <c r="B39" s="143" t="s">
        <v>157</v>
      </c>
      <c r="C39" s="143">
        <v>35</v>
      </c>
      <c r="D39" s="143"/>
      <c r="E39" s="143"/>
      <c r="F39" s="143"/>
      <c r="G39" s="144">
        <v>6114002041</v>
      </c>
    </row>
    <row r="40" spans="1:7" ht="15">
      <c r="A40" s="143">
        <v>36</v>
      </c>
      <c r="B40" s="143" t="s">
        <v>158</v>
      </c>
      <c r="C40" s="143">
        <v>36</v>
      </c>
      <c r="D40" s="143"/>
      <c r="E40" s="143"/>
      <c r="F40" s="143"/>
      <c r="G40" s="144">
        <v>6114002061</v>
      </c>
    </row>
    <row r="41" spans="1:7" ht="15">
      <c r="A41" s="143">
        <v>37</v>
      </c>
      <c r="B41" s="143" t="s">
        <v>159</v>
      </c>
      <c r="C41" s="143">
        <v>37</v>
      </c>
      <c r="D41" s="143"/>
      <c r="E41" s="143"/>
      <c r="F41" s="143"/>
      <c r="G41" s="144">
        <v>6114002081</v>
      </c>
    </row>
    <row r="42" spans="1:7" ht="15">
      <c r="A42" s="143">
        <v>38</v>
      </c>
      <c r="B42" s="143" t="s">
        <v>160</v>
      </c>
      <c r="C42" s="143">
        <v>38</v>
      </c>
      <c r="D42" s="143"/>
      <c r="E42" s="143"/>
      <c r="F42" s="143"/>
      <c r="G42" s="144">
        <v>6114002101</v>
      </c>
    </row>
    <row r="43" spans="1:7" ht="15">
      <c r="A43" s="143">
        <v>39</v>
      </c>
      <c r="B43" s="143" t="s">
        <v>161</v>
      </c>
      <c r="C43" s="143">
        <v>39</v>
      </c>
      <c r="D43" s="143"/>
      <c r="E43" s="143"/>
      <c r="F43" s="143"/>
      <c r="G43" s="144">
        <v>6114002121</v>
      </c>
    </row>
    <row r="44" spans="1:7" ht="15">
      <c r="A44" s="143">
        <v>40</v>
      </c>
      <c r="B44" s="143" t="s">
        <v>162</v>
      </c>
      <c r="C44" s="143">
        <v>40</v>
      </c>
      <c r="D44" s="143"/>
      <c r="E44" s="143"/>
      <c r="F44" s="143"/>
      <c r="G44" s="144">
        <v>6114002141</v>
      </c>
    </row>
    <row r="45" spans="1:7" ht="15">
      <c r="A45" s="143">
        <v>41</v>
      </c>
      <c r="B45" s="143" t="s">
        <v>163</v>
      </c>
      <c r="C45" s="143">
        <v>41</v>
      </c>
      <c r="D45" s="143"/>
      <c r="E45" s="143"/>
      <c r="F45" s="143"/>
      <c r="G45" s="144">
        <v>6114002161</v>
      </c>
    </row>
    <row r="46" spans="1:7" ht="15">
      <c r="A46" s="143">
        <v>42</v>
      </c>
      <c r="B46" s="143" t="s">
        <v>164</v>
      </c>
      <c r="C46" s="143">
        <v>42</v>
      </c>
      <c r="D46" s="143"/>
      <c r="E46" s="143"/>
      <c r="F46" s="143"/>
      <c r="G46" s="144">
        <v>6114002181</v>
      </c>
    </row>
    <row r="47" spans="1:7" ht="15">
      <c r="A47" s="143">
        <v>43</v>
      </c>
      <c r="B47" s="143" t="s">
        <v>165</v>
      </c>
      <c r="C47" s="143">
        <v>43</v>
      </c>
      <c r="D47" s="143"/>
      <c r="E47" s="143"/>
      <c r="F47" s="143"/>
      <c r="G47" s="144">
        <v>6114002201</v>
      </c>
    </row>
    <row r="48" spans="1:7" ht="15">
      <c r="A48" s="143">
        <v>44</v>
      </c>
      <c r="B48" s="143" t="s">
        <v>166</v>
      </c>
      <c r="C48" s="143">
        <v>44</v>
      </c>
      <c r="D48" s="143"/>
      <c r="E48" s="143"/>
      <c r="F48" s="143"/>
      <c r="G48" s="144">
        <v>6114002221</v>
      </c>
    </row>
    <row r="49" spans="1:7" ht="15">
      <c r="A49" s="143">
        <v>45</v>
      </c>
      <c r="B49" s="143" t="s">
        <v>167</v>
      </c>
      <c r="C49" s="143">
        <v>45</v>
      </c>
      <c r="D49" s="143"/>
      <c r="E49" s="143"/>
      <c r="F49" s="143"/>
      <c r="G49" s="144">
        <v>6114002241</v>
      </c>
    </row>
    <row r="50" spans="1:7" ht="15">
      <c r="A50" s="143">
        <v>46</v>
      </c>
      <c r="B50" s="143" t="s">
        <v>168</v>
      </c>
      <c r="C50" s="143">
        <v>46</v>
      </c>
      <c r="D50" s="143"/>
      <c r="E50" s="143"/>
      <c r="F50" s="143"/>
      <c r="G50" s="144">
        <v>6114002261</v>
      </c>
    </row>
    <row r="51" spans="1:7" ht="15">
      <c r="A51" s="143">
        <v>47</v>
      </c>
      <c r="B51" s="143" t="s">
        <v>169</v>
      </c>
      <c r="C51" s="143">
        <v>47</v>
      </c>
      <c r="D51" s="143"/>
      <c r="E51" s="143"/>
      <c r="F51" s="143"/>
      <c r="G51" s="144">
        <v>6114002281</v>
      </c>
    </row>
    <row r="52" spans="1:7" ht="15">
      <c r="A52" s="143">
        <v>48</v>
      </c>
      <c r="B52" s="143" t="s">
        <v>170</v>
      </c>
      <c r="C52" s="143">
        <v>48</v>
      </c>
      <c r="D52" s="143"/>
      <c r="E52" s="143"/>
      <c r="F52" s="143"/>
      <c r="G52" s="144">
        <v>6114002301</v>
      </c>
    </row>
    <row r="53" spans="1:7" ht="15">
      <c r="A53" s="143">
        <v>49</v>
      </c>
      <c r="B53" s="143" t="s">
        <v>171</v>
      </c>
      <c r="C53" s="143">
        <v>49</v>
      </c>
      <c r="D53" s="143"/>
      <c r="E53" s="143"/>
      <c r="F53" s="143"/>
      <c r="G53" s="144">
        <v>6114002321</v>
      </c>
    </row>
    <row r="54" spans="1:7" ht="15">
      <c r="A54" s="143">
        <v>50</v>
      </c>
      <c r="B54" s="143" t="s">
        <v>172</v>
      </c>
      <c r="C54" s="143">
        <v>50</v>
      </c>
      <c r="D54" s="143"/>
      <c r="E54" s="143"/>
      <c r="F54" s="143"/>
      <c r="G54" s="144">
        <v>6114002341</v>
      </c>
    </row>
    <row r="55" spans="1:7" ht="15">
      <c r="A55" s="143">
        <v>51</v>
      </c>
      <c r="B55" s="143" t="s">
        <v>173</v>
      </c>
      <c r="C55" s="143">
        <v>51</v>
      </c>
      <c r="D55" s="143"/>
      <c r="E55" s="143"/>
      <c r="F55" s="143"/>
      <c r="G55" s="144">
        <v>6114002361</v>
      </c>
    </row>
    <row r="56" spans="1:7" ht="15">
      <c r="A56" s="143">
        <v>52</v>
      </c>
      <c r="B56" s="143" t="s">
        <v>174</v>
      </c>
      <c r="C56" s="143">
        <v>52</v>
      </c>
      <c r="D56" s="143"/>
      <c r="E56" s="143"/>
      <c r="F56" s="143"/>
      <c r="G56" s="144">
        <v>6114002381</v>
      </c>
    </row>
    <row r="57" spans="1:7" ht="15">
      <c r="A57" s="143">
        <v>53</v>
      </c>
      <c r="B57" s="143" t="s">
        <v>175</v>
      </c>
      <c r="C57" s="143">
        <v>53</v>
      </c>
      <c r="D57" s="143"/>
      <c r="E57" s="143"/>
      <c r="F57" s="143"/>
      <c r="G57" s="144">
        <v>6114002401</v>
      </c>
    </row>
    <row r="58" spans="1:7" ht="15">
      <c r="A58" s="143">
        <v>54</v>
      </c>
      <c r="B58" s="143" t="s">
        <v>176</v>
      </c>
      <c r="C58" s="143">
        <v>54</v>
      </c>
      <c r="D58" s="143"/>
      <c r="E58" s="143"/>
      <c r="F58" s="143"/>
      <c r="G58" s="144">
        <v>6114002421</v>
      </c>
    </row>
    <row r="59" spans="1:7" ht="15">
      <c r="A59" s="143">
        <v>55</v>
      </c>
      <c r="B59" s="143" t="s">
        <v>177</v>
      </c>
      <c r="C59" s="143">
        <v>55</v>
      </c>
      <c r="D59" s="143"/>
      <c r="E59" s="143"/>
      <c r="F59" s="143"/>
      <c r="G59" s="144">
        <v>6114001721</v>
      </c>
    </row>
  </sheetData>
  <pageMargins left="0.70000004768371604" right="0.70000004768371604" top="0.75" bottom="0.75" header="0.30000001192092901" footer="0.3000000119209290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MyOffice-CoreFramework-Linux/25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ВВОД</vt:lpstr>
      <vt:lpstr>МО</vt:lpstr>
      <vt:lpstr>ВВОД!solver_opt</vt:lpstr>
      <vt:lpstr>ВВОД!Область_печати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Горная</cp:lastModifiedBy>
  <cp:lastPrinted>2024-06-25T04:57:04Z</cp:lastPrinted>
  <dcterms:modified xsi:type="dcterms:W3CDTF">2024-06-25T05:00:51Z</dcterms:modified>
</cp:coreProperties>
</file>